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Box 1" sheetId="2" state="visible" r:id="rId2"/>
    <sheet xmlns:r="http://schemas.openxmlformats.org/officeDocument/2006/relationships" name="Box 2" sheetId="3" state="visible" r:id="rId3"/>
    <sheet xmlns:r="http://schemas.openxmlformats.org/officeDocument/2006/relationships" name="Box 3" sheetId="4" state="visible" r:id="rId4"/>
    <sheet xmlns:r="http://schemas.openxmlformats.org/officeDocument/2006/relationships" name="Box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d d mmm"/>
  </numFmts>
  <fonts count="5">
    <font>
      <name val="Calibri"/>
      <family val="2"/>
      <color theme="1"/>
      <sz val="11"/>
      <scheme val="minor"/>
    </font>
    <font>
      <b val="1"/>
      <color rgb="0013213B"/>
      <sz val="18"/>
    </font>
    <font>
      <color rgb="003D4A63"/>
    </font>
    <font>
      <b val="1"/>
      <color rgb="0013213B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C5DF3F"/>
      </patternFill>
    </fill>
    <fill>
      <patternFill patternType="solid">
        <fgColor rgb="00FFFFFF"/>
      </patternFill>
    </fill>
    <fill>
      <patternFill patternType="solid">
        <fgColor rgb="0013213B"/>
      </patternFill>
    </fill>
    <fill>
      <patternFill patternType="solid">
        <fgColor rgb="00F1EDE4"/>
      </patternFill>
    </fill>
  </fills>
  <borders count="2">
    <border>
      <left/>
      <right/>
      <top/>
      <bottom/>
      <diagonal/>
    </border>
    <border>
      <left style="thin">
        <color rgb="00C9C2B3"/>
      </left>
      <right style="thin">
        <color rgb="00C9C2B3"/>
      </right>
      <top style="thin">
        <color rgb="00C9C2B3"/>
      </top>
      <bottom style="thin">
        <color rgb="00C9C2B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center"/>
    </xf>
    <xf numFmtId="0" fontId="0" fillId="3" borderId="1" pivotButton="0" quotePrefix="0" xfId="0"/>
    <xf numFmtId="0" fontId="4" fillId="4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4" fontId="0" fillId="3" borderId="1" pivotButton="0" quotePrefix="0" xfId="0"/>
    <xf numFmtId="0" fontId="0" fillId="3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C5DF3F"/>
        </patternFill>
      </fill>
    </dxf>
    <dxf>
      <fill>
        <patternFill patternType="solid">
          <fgColor rgb="00F2C9B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Padel box league template</t>
        </is>
      </c>
    </row>
    <row r="3">
      <c r="A3" s="2" t="inlineStr">
        <is>
          <t>Free from padeliga.co.uk/tools/padel-box-league-template/</t>
        </is>
      </c>
    </row>
    <row r="4">
      <c r="A4" s="2" t="inlineStr"/>
    </row>
    <row r="5">
      <c r="A5" s="2" t="inlineStr">
        <is>
          <t>1. On each Box sheet, type up to 6 pairs, strongest first. Leave a row empty for a box of 5 or fewer: a pair facing an empty row has a rest that round.</t>
        </is>
      </c>
    </row>
    <row r="6">
      <c r="A6" s="2" t="inlineStr">
        <is>
          <t>2. Set the points for a win and a loss, and how many go up and down, at the top of each Box sheet.</t>
        </is>
      </c>
    </row>
    <row r="7">
      <c r="A7" s="2" t="inlineStr">
        <is>
          <t>3. Type a play by date for each round if you want one (the Play by column).</t>
        </is>
      </c>
    </row>
    <row r="8">
      <c r="A8" s="2" t="inlineStr">
        <is>
          <t>4. After each match, type the sets and games each pair won. Leave a match empty until it is played.</t>
        </is>
      </c>
    </row>
    <row r="9">
      <c r="A9" s="2" t="inlineStr">
        <is>
          <t>5. The table fills itself: played, won, lost, sets and games for and against, points, position and Up or Down.</t>
        </is>
      </c>
    </row>
    <row r="10">
      <c r="A10" s="2" t="inlineStr"/>
    </row>
    <row r="11">
      <c r="A11" s="2" t="inlineStr">
        <is>
          <t>Level on points, the position is decided by sets difference, then games difference. Head to head is not applied automatically:</t>
        </is>
      </c>
    </row>
    <row r="12">
      <c r="A12" s="2" t="inlineStr">
        <is>
          <t>if two pairs are still level, check who won their match.</t>
        </is>
      </c>
    </row>
    <row r="13">
      <c r="A13" s="2" t="inlineStr"/>
    </row>
    <row r="14">
      <c r="A14" s="2" t="inlineStr">
        <is>
          <t>Google Sheets: File &gt; Import &gt; Upload this file. Numbers and Excel open it directly.</t>
        </is>
      </c>
    </row>
    <row r="15">
      <c r="A15" s="2" t="inlineStr"/>
    </row>
    <row r="16">
      <c r="A16" s="2" t="inlineStr">
        <is>
          <t>Want it run for you? In the Padeliga app, pairs get their fixtures on their phone, confirm each other's scores,</t>
        </is>
      </c>
    </row>
    <row r="17">
      <c r="A17" s="2" t="inlineStr">
        <is>
          <t>and the table and promotion and relegation update themselves. padeliga.co.uk/clubs/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26" customWidth="1" min="3" max="3"/>
    <col width="26" customWidth="1" min="4" max="4"/>
    <col width="9" customWidth="1" min="5" max="5"/>
    <col width="9" customWidth="1" min="6" max="6"/>
    <col width="10" customWidth="1" min="7" max="7"/>
    <col width="10" customWidth="1" min="8" max="8"/>
    <col width="9" customWidth="1" min="9" max="9"/>
    <col width="9" customWidth="1" min="10" max="10"/>
    <col width="9" customWidth="1" min="11" max="11"/>
    <col hidden="1" width="13" customWidth="1" min="12" max="12"/>
  </cols>
  <sheetData>
    <row r="1">
      <c r="A1" s="1" t="inlineStr">
        <is>
          <t>Box 1</t>
        </is>
      </c>
    </row>
    <row r="2">
      <c r="A2" s="3" t="inlineStr">
        <is>
          <t>Win points</t>
        </is>
      </c>
      <c r="B2" s="4" t="n">
        <v>3</v>
      </c>
      <c r="C2" s="3" t="inlineStr">
        <is>
          <t>Loss points</t>
        </is>
      </c>
      <c r="D2" s="4" t="n">
        <v>0</v>
      </c>
      <c r="E2" s="3" t="inlineStr">
        <is>
          <t>Go up</t>
        </is>
      </c>
      <c r="F2" s="4" t="n">
        <v>1</v>
      </c>
      <c r="G2" s="3" t="inlineStr">
        <is>
          <t>Go down</t>
        </is>
      </c>
      <c r="H2" s="4" t="n">
        <v>1</v>
      </c>
    </row>
    <row r="4">
      <c r="A4" s="3" t="inlineStr">
        <is>
          <t>Pairs, strongest first</t>
        </is>
      </c>
    </row>
    <row r="5">
      <c r="A5" s="3" t="n">
        <v>1</v>
      </c>
      <c r="B5" s="5" t="n"/>
    </row>
    <row r="6">
      <c r="A6" s="3" t="n">
        <v>2</v>
      </c>
      <c r="B6" s="5" t="n"/>
    </row>
    <row r="7">
      <c r="A7" s="3" t="n">
        <v>3</v>
      </c>
      <c r="B7" s="5" t="n"/>
    </row>
    <row r="8">
      <c r="A8" s="3" t="n">
        <v>4</v>
      </c>
      <c r="B8" s="5" t="n"/>
    </row>
    <row r="9">
      <c r="A9" s="3" t="n">
        <v>5</v>
      </c>
      <c r="B9" s="5" t="n"/>
    </row>
    <row r="10">
      <c r="A10" s="3" t="n">
        <v>6</v>
      </c>
      <c r="B10" s="5" t="n"/>
    </row>
    <row r="12">
      <c r="A12" s="3" t="inlineStr">
        <is>
          <t>Table</t>
        </is>
      </c>
    </row>
    <row r="13">
      <c r="A13" s="6" t="inlineStr">
        <is>
          <t>Pos</t>
        </is>
      </c>
      <c r="B13" s="6" t="inlineStr">
        <is>
          <t>Pair</t>
        </is>
      </c>
      <c r="C13" s="6" t="inlineStr">
        <is>
          <t>Played</t>
        </is>
      </c>
      <c r="D13" s="6" t="inlineStr">
        <is>
          <t>Won</t>
        </is>
      </c>
      <c r="E13" s="6" t="inlineStr">
        <is>
          <t>Lost</t>
        </is>
      </c>
      <c r="F13" s="6" t="inlineStr">
        <is>
          <t>Sets +</t>
        </is>
      </c>
      <c r="G13" s="6" t="inlineStr">
        <is>
          <t>Sets -</t>
        </is>
      </c>
      <c r="H13" s="6" t="inlineStr">
        <is>
          <t>Games +</t>
        </is>
      </c>
      <c r="I13" s="6" t="inlineStr">
        <is>
          <t>Games -</t>
        </is>
      </c>
      <c r="J13" s="6" t="inlineStr">
        <is>
          <t>Points</t>
        </is>
      </c>
      <c r="K13" s="6" t="inlineStr">
        <is>
          <t>Move</t>
        </is>
      </c>
      <c r="L13" s="6" t="inlineStr">
        <is>
          <t>key</t>
        </is>
      </c>
    </row>
    <row r="14">
      <c r="A14" s="7">
        <f>IF($B14="","",COUNTIF($L$14:$L$19,"&gt;"&amp;L14)+1)</f>
        <v/>
      </c>
      <c r="B14" s="8">
        <f>IF($B$5="","",$B$5)</f>
        <v/>
      </c>
      <c r="C14" s="9">
        <f>IF($B14="","",COUNTIFS($C$23:$C$37,$B14,$E$23:$E$37,"&lt;&gt;",$D$23:$D$37,"?*")+COUNTIFS($D$23:$D$37,$B14,$E$23:$E$37,"&lt;&gt;",$C$23:$C$37,"?*"))</f>
        <v/>
      </c>
      <c r="D14" s="9">
        <f>IF($B14="","",SUMPRODUCT(($C$23:$C$37=$B14)*($D$23:$D$37&lt;&gt;"")*($E$23:$E$37&lt;&gt;"")*($E$23:$E$37&gt;$F$23:$F$37))+SUMPRODUCT(($D$23:$D$37=$B14)*($C$23:$C$37&lt;&gt;"")*($E$23:$E$37&lt;&gt;"")*($F$23:$F$37&gt;$E$23:$E$37)))</f>
        <v/>
      </c>
      <c r="E14" s="9">
        <f>IF($B14="","",C14-D14)</f>
        <v/>
      </c>
      <c r="F14" s="9">
        <f>IF($B14="","",SUMIFS($E$23:$E$37,$C$23:$C$37,$B14,$D$23:$D$37,"?*")+SUMIFS($F$23:$F$37,$D$23:$D$37,$B14,$C$23:$C$37,"?*"))</f>
        <v/>
      </c>
      <c r="G14" s="9">
        <f>IF($B14="","",SUMIFS($F$23:$F$37,$C$23:$C$37,$B14,$D$23:$D$37,"?*")+SUMIFS($E$23:$E$37,$D$23:$D$37,$B14,$C$23:$C$37,"?*"))</f>
        <v/>
      </c>
      <c r="H14" s="9">
        <f>IF($B14="","",SUMIFS($G$23:$G$37,$C$23:$C$37,$B14,$D$23:$D$37,"?*")+SUMIFS($H$23:$H$37,$D$23:$D$37,$B14,$C$23:$C$37,"?*"))</f>
        <v/>
      </c>
      <c r="I14" s="9">
        <f>IF($B14="","",SUMIFS($H$23:$H$37,$C$23:$C$37,$B14,$D$23:$D$37,"?*")+SUMIFS($G$23:$G$37,$D$23:$D$37,$B14,$C$23:$C$37,"?*"))</f>
        <v/>
      </c>
      <c r="J14" s="7">
        <f>IF($B14="","",D14*$B$2+E14*$D$2)</f>
        <v/>
      </c>
      <c r="K14" s="9">
        <f>IF($B14="","",IF(A14&lt;=$F$2,"Up",IF(A14&gt;COUNTIF($B$14:$B$19,"?*")-$H$2,"Down","")))</f>
        <v/>
      </c>
      <c r="L14" s="9">
        <f>IF($B14="","",J14*1000000+(F14-G14)*1000+(H14-I14))</f>
        <v/>
      </c>
    </row>
    <row r="15">
      <c r="A15" s="7">
        <f>IF($B15="","",COUNTIF($L$14:$L$19,"&gt;"&amp;L15)+1)</f>
        <v/>
      </c>
      <c r="B15" s="8">
        <f>IF($B$6="","",$B$6)</f>
        <v/>
      </c>
      <c r="C15" s="9">
        <f>IF($B15="","",COUNTIFS($C$23:$C$37,$B15,$E$23:$E$37,"&lt;&gt;",$D$23:$D$37,"?*")+COUNTIFS($D$23:$D$37,$B15,$E$23:$E$37,"&lt;&gt;",$C$23:$C$37,"?*"))</f>
        <v/>
      </c>
      <c r="D15" s="9">
        <f>IF($B15="","",SUMPRODUCT(($C$23:$C$37=$B15)*($D$23:$D$37&lt;&gt;"")*($E$23:$E$37&lt;&gt;"")*($E$23:$E$37&gt;$F$23:$F$37))+SUMPRODUCT(($D$23:$D$37=$B15)*($C$23:$C$37&lt;&gt;"")*($E$23:$E$37&lt;&gt;"")*($F$23:$F$37&gt;$E$23:$E$37)))</f>
        <v/>
      </c>
      <c r="E15" s="9">
        <f>IF($B15="","",C15-D15)</f>
        <v/>
      </c>
      <c r="F15" s="9">
        <f>IF($B15="","",SUMIFS($E$23:$E$37,$C$23:$C$37,$B15,$D$23:$D$37,"?*")+SUMIFS($F$23:$F$37,$D$23:$D$37,$B15,$C$23:$C$37,"?*"))</f>
        <v/>
      </c>
      <c r="G15" s="9">
        <f>IF($B15="","",SUMIFS($F$23:$F$37,$C$23:$C$37,$B15,$D$23:$D$37,"?*")+SUMIFS($E$23:$E$37,$D$23:$D$37,$B15,$C$23:$C$37,"?*"))</f>
        <v/>
      </c>
      <c r="H15" s="9">
        <f>IF($B15="","",SUMIFS($G$23:$G$37,$C$23:$C$37,$B15,$D$23:$D$37,"?*")+SUMIFS($H$23:$H$37,$D$23:$D$37,$B15,$C$23:$C$37,"?*"))</f>
        <v/>
      </c>
      <c r="I15" s="9">
        <f>IF($B15="","",SUMIFS($H$23:$H$37,$C$23:$C$37,$B15,$D$23:$D$37,"?*")+SUMIFS($G$23:$G$37,$D$23:$D$37,$B15,$C$23:$C$37,"?*"))</f>
        <v/>
      </c>
      <c r="J15" s="7">
        <f>IF($B15="","",D15*$B$2+E15*$D$2)</f>
        <v/>
      </c>
      <c r="K15" s="9">
        <f>IF($B15="","",IF(A15&lt;=$F$2,"Up",IF(A15&gt;COUNTIF($B$14:$B$19,"?*")-$H$2,"Down","")))</f>
        <v/>
      </c>
      <c r="L15" s="9">
        <f>IF($B15="","",J15*1000000+(F15-G15)*1000+(H15-I15))</f>
        <v/>
      </c>
    </row>
    <row r="16">
      <c r="A16" s="7">
        <f>IF($B16="","",COUNTIF($L$14:$L$19,"&gt;"&amp;L16)+1)</f>
        <v/>
      </c>
      <c r="B16" s="8">
        <f>IF($B$7="","",$B$7)</f>
        <v/>
      </c>
      <c r="C16" s="9">
        <f>IF($B16="","",COUNTIFS($C$23:$C$37,$B16,$E$23:$E$37,"&lt;&gt;",$D$23:$D$37,"?*")+COUNTIFS($D$23:$D$37,$B16,$E$23:$E$37,"&lt;&gt;",$C$23:$C$37,"?*"))</f>
        <v/>
      </c>
      <c r="D16" s="9">
        <f>IF($B16="","",SUMPRODUCT(($C$23:$C$37=$B16)*($D$23:$D$37&lt;&gt;"")*($E$23:$E$37&lt;&gt;"")*($E$23:$E$37&gt;$F$23:$F$37))+SUMPRODUCT(($D$23:$D$37=$B16)*($C$23:$C$37&lt;&gt;"")*($E$23:$E$37&lt;&gt;"")*($F$23:$F$37&gt;$E$23:$E$37)))</f>
        <v/>
      </c>
      <c r="E16" s="9">
        <f>IF($B16="","",C16-D16)</f>
        <v/>
      </c>
      <c r="F16" s="9">
        <f>IF($B16="","",SUMIFS($E$23:$E$37,$C$23:$C$37,$B16,$D$23:$D$37,"?*")+SUMIFS($F$23:$F$37,$D$23:$D$37,$B16,$C$23:$C$37,"?*"))</f>
        <v/>
      </c>
      <c r="G16" s="9">
        <f>IF($B16="","",SUMIFS($F$23:$F$37,$C$23:$C$37,$B16,$D$23:$D$37,"?*")+SUMIFS($E$23:$E$37,$D$23:$D$37,$B16,$C$23:$C$37,"?*"))</f>
        <v/>
      </c>
      <c r="H16" s="9">
        <f>IF($B16="","",SUMIFS($G$23:$G$37,$C$23:$C$37,$B16,$D$23:$D$37,"?*")+SUMIFS($H$23:$H$37,$D$23:$D$37,$B16,$C$23:$C$37,"?*"))</f>
        <v/>
      </c>
      <c r="I16" s="9">
        <f>IF($B16="","",SUMIFS($H$23:$H$37,$C$23:$C$37,$B16,$D$23:$D$37,"?*")+SUMIFS($G$23:$G$37,$D$23:$D$37,$B16,$C$23:$C$37,"?*"))</f>
        <v/>
      </c>
      <c r="J16" s="7">
        <f>IF($B16="","",D16*$B$2+E16*$D$2)</f>
        <v/>
      </c>
      <c r="K16" s="9">
        <f>IF($B16="","",IF(A16&lt;=$F$2,"Up",IF(A16&gt;COUNTIF($B$14:$B$19,"?*")-$H$2,"Down","")))</f>
        <v/>
      </c>
      <c r="L16" s="9">
        <f>IF($B16="","",J16*1000000+(F16-G16)*1000+(H16-I16))</f>
        <v/>
      </c>
    </row>
    <row r="17">
      <c r="A17" s="7">
        <f>IF($B17="","",COUNTIF($L$14:$L$19,"&gt;"&amp;L17)+1)</f>
        <v/>
      </c>
      <c r="B17" s="8">
        <f>IF($B$8="","",$B$8)</f>
        <v/>
      </c>
      <c r="C17" s="9">
        <f>IF($B17="","",COUNTIFS($C$23:$C$37,$B17,$E$23:$E$37,"&lt;&gt;",$D$23:$D$37,"?*")+COUNTIFS($D$23:$D$37,$B17,$E$23:$E$37,"&lt;&gt;",$C$23:$C$37,"?*"))</f>
        <v/>
      </c>
      <c r="D17" s="9">
        <f>IF($B17="","",SUMPRODUCT(($C$23:$C$37=$B17)*($D$23:$D$37&lt;&gt;"")*($E$23:$E$37&lt;&gt;"")*($E$23:$E$37&gt;$F$23:$F$37))+SUMPRODUCT(($D$23:$D$37=$B17)*($C$23:$C$37&lt;&gt;"")*($E$23:$E$37&lt;&gt;"")*($F$23:$F$37&gt;$E$23:$E$37)))</f>
        <v/>
      </c>
      <c r="E17" s="9">
        <f>IF($B17="","",C17-D17)</f>
        <v/>
      </c>
      <c r="F17" s="9">
        <f>IF($B17="","",SUMIFS($E$23:$E$37,$C$23:$C$37,$B17,$D$23:$D$37,"?*")+SUMIFS($F$23:$F$37,$D$23:$D$37,$B17,$C$23:$C$37,"?*"))</f>
        <v/>
      </c>
      <c r="G17" s="9">
        <f>IF($B17="","",SUMIFS($F$23:$F$37,$C$23:$C$37,$B17,$D$23:$D$37,"?*")+SUMIFS($E$23:$E$37,$D$23:$D$37,$B17,$C$23:$C$37,"?*"))</f>
        <v/>
      </c>
      <c r="H17" s="9">
        <f>IF($B17="","",SUMIFS($G$23:$G$37,$C$23:$C$37,$B17,$D$23:$D$37,"?*")+SUMIFS($H$23:$H$37,$D$23:$D$37,$B17,$C$23:$C$37,"?*"))</f>
        <v/>
      </c>
      <c r="I17" s="9">
        <f>IF($B17="","",SUMIFS($H$23:$H$37,$C$23:$C$37,$B17,$D$23:$D$37,"?*")+SUMIFS($G$23:$G$37,$D$23:$D$37,$B17,$C$23:$C$37,"?*"))</f>
        <v/>
      </c>
      <c r="J17" s="7">
        <f>IF($B17="","",D17*$B$2+E17*$D$2)</f>
        <v/>
      </c>
      <c r="K17" s="9">
        <f>IF($B17="","",IF(A17&lt;=$F$2,"Up",IF(A17&gt;COUNTIF($B$14:$B$19,"?*")-$H$2,"Down","")))</f>
        <v/>
      </c>
      <c r="L17" s="9">
        <f>IF($B17="","",J17*1000000+(F17-G17)*1000+(H17-I17))</f>
        <v/>
      </c>
    </row>
    <row r="18">
      <c r="A18" s="7">
        <f>IF($B18="","",COUNTIF($L$14:$L$19,"&gt;"&amp;L18)+1)</f>
        <v/>
      </c>
      <c r="B18" s="8">
        <f>IF($B$9="","",$B$9)</f>
        <v/>
      </c>
      <c r="C18" s="9">
        <f>IF($B18="","",COUNTIFS($C$23:$C$37,$B18,$E$23:$E$37,"&lt;&gt;",$D$23:$D$37,"?*")+COUNTIFS($D$23:$D$37,$B18,$E$23:$E$37,"&lt;&gt;",$C$23:$C$37,"?*"))</f>
        <v/>
      </c>
      <c r="D18" s="9">
        <f>IF($B18="","",SUMPRODUCT(($C$23:$C$37=$B18)*($D$23:$D$37&lt;&gt;"")*($E$23:$E$37&lt;&gt;"")*($E$23:$E$37&gt;$F$23:$F$37))+SUMPRODUCT(($D$23:$D$37=$B18)*($C$23:$C$37&lt;&gt;"")*($E$23:$E$37&lt;&gt;"")*($F$23:$F$37&gt;$E$23:$E$37)))</f>
        <v/>
      </c>
      <c r="E18" s="9">
        <f>IF($B18="","",C18-D18)</f>
        <v/>
      </c>
      <c r="F18" s="9">
        <f>IF($B18="","",SUMIFS($E$23:$E$37,$C$23:$C$37,$B18,$D$23:$D$37,"?*")+SUMIFS($F$23:$F$37,$D$23:$D$37,$B18,$C$23:$C$37,"?*"))</f>
        <v/>
      </c>
      <c r="G18" s="9">
        <f>IF($B18="","",SUMIFS($F$23:$F$37,$C$23:$C$37,$B18,$D$23:$D$37,"?*")+SUMIFS($E$23:$E$37,$D$23:$D$37,$B18,$C$23:$C$37,"?*"))</f>
        <v/>
      </c>
      <c r="H18" s="9">
        <f>IF($B18="","",SUMIFS($G$23:$G$37,$C$23:$C$37,$B18,$D$23:$D$37,"?*")+SUMIFS($H$23:$H$37,$D$23:$D$37,$B18,$C$23:$C$37,"?*"))</f>
        <v/>
      </c>
      <c r="I18" s="9">
        <f>IF($B18="","",SUMIFS($H$23:$H$37,$C$23:$C$37,$B18,$D$23:$D$37,"?*")+SUMIFS($G$23:$G$37,$D$23:$D$37,$B18,$C$23:$C$37,"?*"))</f>
        <v/>
      </c>
      <c r="J18" s="7">
        <f>IF($B18="","",D18*$B$2+E18*$D$2)</f>
        <v/>
      </c>
      <c r="K18" s="9">
        <f>IF($B18="","",IF(A18&lt;=$F$2,"Up",IF(A18&gt;COUNTIF($B$14:$B$19,"?*")-$H$2,"Down","")))</f>
        <v/>
      </c>
      <c r="L18" s="9">
        <f>IF($B18="","",J18*1000000+(F18-G18)*1000+(H18-I18))</f>
        <v/>
      </c>
    </row>
    <row r="19">
      <c r="A19" s="7">
        <f>IF($B19="","",COUNTIF($L$14:$L$19,"&gt;"&amp;L19)+1)</f>
        <v/>
      </c>
      <c r="B19" s="8">
        <f>IF($B$10="","",$B$10)</f>
        <v/>
      </c>
      <c r="C19" s="9">
        <f>IF($B19="","",COUNTIFS($C$23:$C$37,$B19,$E$23:$E$37,"&lt;&gt;",$D$23:$D$37,"?*")+COUNTIFS($D$23:$D$37,$B19,$E$23:$E$37,"&lt;&gt;",$C$23:$C$37,"?*"))</f>
        <v/>
      </c>
      <c r="D19" s="9">
        <f>IF($B19="","",SUMPRODUCT(($C$23:$C$37=$B19)*($D$23:$D$37&lt;&gt;"")*($E$23:$E$37&lt;&gt;"")*($E$23:$E$37&gt;$F$23:$F$37))+SUMPRODUCT(($D$23:$D$37=$B19)*($C$23:$C$37&lt;&gt;"")*($E$23:$E$37&lt;&gt;"")*($F$23:$F$37&gt;$E$23:$E$37)))</f>
        <v/>
      </c>
      <c r="E19" s="9">
        <f>IF($B19="","",C19-D19)</f>
        <v/>
      </c>
      <c r="F19" s="9">
        <f>IF($B19="","",SUMIFS($E$23:$E$37,$C$23:$C$37,$B19,$D$23:$D$37,"?*")+SUMIFS($F$23:$F$37,$D$23:$D$37,$B19,$C$23:$C$37,"?*"))</f>
        <v/>
      </c>
      <c r="G19" s="9">
        <f>IF($B19="","",SUMIFS($F$23:$F$37,$C$23:$C$37,$B19,$D$23:$D$37,"?*")+SUMIFS($E$23:$E$37,$D$23:$D$37,$B19,$C$23:$C$37,"?*"))</f>
        <v/>
      </c>
      <c r="H19" s="9">
        <f>IF($B19="","",SUMIFS($G$23:$G$37,$C$23:$C$37,$B19,$D$23:$D$37,"?*")+SUMIFS($H$23:$H$37,$D$23:$D$37,$B19,$C$23:$C$37,"?*"))</f>
        <v/>
      </c>
      <c r="I19" s="9">
        <f>IF($B19="","",SUMIFS($H$23:$H$37,$C$23:$C$37,$B19,$D$23:$D$37,"?*")+SUMIFS($G$23:$G$37,$D$23:$D$37,$B19,$C$23:$C$37,"?*"))</f>
        <v/>
      </c>
      <c r="J19" s="7">
        <f>IF($B19="","",D19*$B$2+E19*$D$2)</f>
        <v/>
      </c>
      <c r="K19" s="9">
        <f>IF($B19="","",IF(A19&lt;=$F$2,"Up",IF(A19&gt;COUNTIF($B$14:$B$19,"?*")-$H$2,"Down","")))</f>
        <v/>
      </c>
      <c r="L19" s="9">
        <f>IF($B19="","",J19*1000000+(F19-G19)*1000+(H19-I19))</f>
        <v/>
      </c>
    </row>
    <row r="21">
      <c r="A21" s="3" t="inlineStr">
        <is>
          <t>Fixtures and results</t>
        </is>
      </c>
    </row>
    <row r="22">
      <c r="A22" s="6" t="inlineStr">
        <is>
          <t>Round</t>
        </is>
      </c>
      <c r="B22" s="6" t="inlineStr">
        <is>
          <t>Play by</t>
        </is>
      </c>
      <c r="C22" s="6" t="inlineStr">
        <is>
          <t>Pair A</t>
        </is>
      </c>
      <c r="D22" s="6" t="inlineStr">
        <is>
          <t>Pair B</t>
        </is>
      </c>
      <c r="E22" s="6" t="inlineStr">
        <is>
          <t>Sets A</t>
        </is>
      </c>
      <c r="F22" s="6" t="inlineStr">
        <is>
          <t>Sets B</t>
        </is>
      </c>
      <c r="G22" s="6" t="inlineStr">
        <is>
          <t>Games A</t>
        </is>
      </c>
      <c r="H22" s="6" t="inlineStr">
        <is>
          <t>Games B</t>
        </is>
      </c>
    </row>
    <row r="23">
      <c r="A23" s="10" t="n">
        <v>1</v>
      </c>
      <c r="B23" s="11" t="n"/>
      <c r="C23">
        <f>IF($B$5="","",$B$5)</f>
        <v/>
      </c>
      <c r="D23">
        <f>IF($B$10="","",$B$10)</f>
        <v/>
      </c>
      <c r="E23" s="12" t="n"/>
      <c r="F23" s="12" t="n"/>
      <c r="G23" s="12" t="n"/>
      <c r="H23" s="12" t="n"/>
    </row>
    <row r="24">
      <c r="A24" s="10" t="n">
        <v>1</v>
      </c>
      <c r="B24" s="11" t="n"/>
      <c r="C24">
        <f>IF($B$6="","",$B$6)</f>
        <v/>
      </c>
      <c r="D24">
        <f>IF($B$9="","",$B$9)</f>
        <v/>
      </c>
      <c r="E24" s="12" t="n"/>
      <c r="F24" s="12" t="n"/>
      <c r="G24" s="12" t="n"/>
      <c r="H24" s="12" t="n"/>
    </row>
    <row r="25">
      <c r="A25" s="10" t="n">
        <v>1</v>
      </c>
      <c r="B25" s="11" t="n"/>
      <c r="C25">
        <f>IF($B$7="","",$B$7)</f>
        <v/>
      </c>
      <c r="D25">
        <f>IF($B$8="","",$B$8)</f>
        <v/>
      </c>
      <c r="E25" s="12" t="n"/>
      <c r="F25" s="12" t="n"/>
      <c r="G25" s="12" t="n"/>
      <c r="H25" s="12" t="n"/>
    </row>
    <row r="26">
      <c r="A26" s="13" t="n">
        <v>2</v>
      </c>
      <c r="B26" s="11" t="n"/>
      <c r="C26" s="14">
        <f>IF($B$5="","",$B$5)</f>
        <v/>
      </c>
      <c r="D26" s="14">
        <f>IF($B$9="","",$B$9)</f>
        <v/>
      </c>
      <c r="E26" s="12" t="n"/>
      <c r="F26" s="12" t="n"/>
      <c r="G26" s="12" t="n"/>
      <c r="H26" s="12" t="n"/>
    </row>
    <row r="27">
      <c r="A27" s="13" t="n">
        <v>2</v>
      </c>
      <c r="B27" s="11" t="n"/>
      <c r="C27" s="14">
        <f>IF($B$10="","",$B$10)</f>
        <v/>
      </c>
      <c r="D27" s="14">
        <f>IF($B$8="","",$B$8)</f>
        <v/>
      </c>
      <c r="E27" s="12" t="n"/>
      <c r="F27" s="12" t="n"/>
      <c r="G27" s="12" t="n"/>
      <c r="H27" s="12" t="n"/>
    </row>
    <row r="28">
      <c r="A28" s="13" t="n">
        <v>2</v>
      </c>
      <c r="B28" s="11" t="n"/>
      <c r="C28" s="14">
        <f>IF($B$6="","",$B$6)</f>
        <v/>
      </c>
      <c r="D28" s="14">
        <f>IF($B$7="","",$B$7)</f>
        <v/>
      </c>
      <c r="E28" s="12" t="n"/>
      <c r="F28" s="12" t="n"/>
      <c r="G28" s="12" t="n"/>
      <c r="H28" s="12" t="n"/>
    </row>
    <row r="29">
      <c r="A29" s="10" t="n">
        <v>3</v>
      </c>
      <c r="B29" s="11" t="n"/>
      <c r="C29">
        <f>IF($B$5="","",$B$5)</f>
        <v/>
      </c>
      <c r="D29">
        <f>IF($B$8="","",$B$8)</f>
        <v/>
      </c>
      <c r="E29" s="12" t="n"/>
      <c r="F29" s="12" t="n"/>
      <c r="G29" s="12" t="n"/>
      <c r="H29" s="12" t="n"/>
    </row>
    <row r="30">
      <c r="A30" s="10" t="n">
        <v>3</v>
      </c>
      <c r="B30" s="11" t="n"/>
      <c r="C30">
        <f>IF($B$9="","",$B$9)</f>
        <v/>
      </c>
      <c r="D30">
        <f>IF($B$7="","",$B$7)</f>
        <v/>
      </c>
      <c r="E30" s="12" t="n"/>
      <c r="F30" s="12" t="n"/>
      <c r="G30" s="12" t="n"/>
      <c r="H30" s="12" t="n"/>
    </row>
    <row r="31">
      <c r="A31" s="10" t="n">
        <v>3</v>
      </c>
      <c r="B31" s="11" t="n"/>
      <c r="C31">
        <f>IF($B$10="","",$B$10)</f>
        <v/>
      </c>
      <c r="D31">
        <f>IF($B$6="","",$B$6)</f>
        <v/>
      </c>
      <c r="E31" s="12" t="n"/>
      <c r="F31" s="12" t="n"/>
      <c r="G31" s="12" t="n"/>
      <c r="H31" s="12" t="n"/>
    </row>
    <row r="32">
      <c r="A32" s="13" t="n">
        <v>4</v>
      </c>
      <c r="B32" s="11" t="n"/>
      <c r="C32" s="14">
        <f>IF($B$5="","",$B$5)</f>
        <v/>
      </c>
      <c r="D32" s="14">
        <f>IF($B$7="","",$B$7)</f>
        <v/>
      </c>
      <c r="E32" s="12" t="n"/>
      <c r="F32" s="12" t="n"/>
      <c r="G32" s="12" t="n"/>
      <c r="H32" s="12" t="n"/>
    </row>
    <row r="33">
      <c r="A33" s="13" t="n">
        <v>4</v>
      </c>
      <c r="B33" s="11" t="n"/>
      <c r="C33" s="14">
        <f>IF($B$8="","",$B$8)</f>
        <v/>
      </c>
      <c r="D33" s="14">
        <f>IF($B$6="","",$B$6)</f>
        <v/>
      </c>
      <c r="E33" s="12" t="n"/>
      <c r="F33" s="12" t="n"/>
      <c r="G33" s="12" t="n"/>
      <c r="H33" s="12" t="n"/>
    </row>
    <row r="34">
      <c r="A34" s="13" t="n">
        <v>4</v>
      </c>
      <c r="B34" s="11" t="n"/>
      <c r="C34" s="14">
        <f>IF($B$9="","",$B$9)</f>
        <v/>
      </c>
      <c r="D34" s="14">
        <f>IF($B$10="","",$B$10)</f>
        <v/>
      </c>
      <c r="E34" s="12" t="n"/>
      <c r="F34" s="12" t="n"/>
      <c r="G34" s="12" t="n"/>
      <c r="H34" s="12" t="n"/>
    </row>
    <row r="35">
      <c r="A35" s="10" t="n">
        <v>5</v>
      </c>
      <c r="B35" s="11" t="n"/>
      <c r="C35">
        <f>IF($B$5="","",$B$5)</f>
        <v/>
      </c>
      <c r="D35">
        <f>IF($B$6="","",$B$6)</f>
        <v/>
      </c>
      <c r="E35" s="12" t="n"/>
      <c r="F35" s="12" t="n"/>
      <c r="G35" s="12" t="n"/>
      <c r="H35" s="12" t="n"/>
    </row>
    <row r="36">
      <c r="A36" s="10" t="n">
        <v>5</v>
      </c>
      <c r="B36" s="11" t="n"/>
      <c r="C36">
        <f>IF($B$7="","",$B$7)</f>
        <v/>
      </c>
      <c r="D36">
        <f>IF($B$10="","",$B$10)</f>
        <v/>
      </c>
      <c r="E36" s="12" t="n"/>
      <c r="F36" s="12" t="n"/>
      <c r="G36" s="12" t="n"/>
      <c r="H36" s="12" t="n"/>
    </row>
    <row r="37">
      <c r="A37" s="10" t="n">
        <v>5</v>
      </c>
      <c r="B37" s="11" t="n"/>
      <c r="C37">
        <f>IF($B$8="","",$B$8)</f>
        <v/>
      </c>
      <c r="D37">
        <f>IF($B$9="","",$B$9)</f>
        <v/>
      </c>
      <c r="E37" s="12" t="n"/>
      <c r="F37" s="12" t="n"/>
      <c r="G37" s="12" t="n"/>
      <c r="H37" s="12" t="n"/>
    </row>
  </sheetData>
  <conditionalFormatting sqref="K14:K19">
    <cfRule type="expression" priority="1" dxfId="0">
      <formula>K14="Up"</formula>
    </cfRule>
    <cfRule type="expression" priority="2" dxfId="1">
      <formula>K14="Down"</formula>
    </cfRule>
  </conditionalFormatting>
  <dataValidations count="2">
    <dataValidation sqref="E23:F37" showDropDown="0" showInputMessage="0" showErrorMessage="1" allowBlank="1" error="Sets won: a whole number from 0 to 3." type="whole" operator="between">
      <formula1>0</formula1>
      <formula2>3</formula2>
    </dataValidation>
    <dataValidation sqref="G23:H37" showDropDown="0" showInputMessage="0" showErrorMessage="1" allowBlank="1" type="whole" operator="between">
      <formula1>0</formula1>
      <formula2>60</formula2>
    </dataValidation>
  </dataValidations>
  <printOptions horizontalCentered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26" customWidth="1" min="3" max="3"/>
    <col width="26" customWidth="1" min="4" max="4"/>
    <col width="9" customWidth="1" min="5" max="5"/>
    <col width="9" customWidth="1" min="6" max="6"/>
    <col width="10" customWidth="1" min="7" max="7"/>
    <col width="10" customWidth="1" min="8" max="8"/>
    <col width="9" customWidth="1" min="9" max="9"/>
    <col width="9" customWidth="1" min="10" max="10"/>
    <col width="9" customWidth="1" min="11" max="11"/>
    <col hidden="1" width="13" customWidth="1" min="12" max="12"/>
  </cols>
  <sheetData>
    <row r="1">
      <c r="A1" s="1" t="inlineStr">
        <is>
          <t>Box 2</t>
        </is>
      </c>
    </row>
    <row r="2">
      <c r="A2" s="3" t="inlineStr">
        <is>
          <t>Win points</t>
        </is>
      </c>
      <c r="B2" s="4" t="n">
        <v>3</v>
      </c>
      <c r="C2" s="3" t="inlineStr">
        <is>
          <t>Loss points</t>
        </is>
      </c>
      <c r="D2" s="4" t="n">
        <v>0</v>
      </c>
      <c r="E2" s="3" t="inlineStr">
        <is>
          <t>Go up</t>
        </is>
      </c>
      <c r="F2" s="4" t="n">
        <v>1</v>
      </c>
      <c r="G2" s="3" t="inlineStr">
        <is>
          <t>Go down</t>
        </is>
      </c>
      <c r="H2" s="4" t="n">
        <v>1</v>
      </c>
    </row>
    <row r="4">
      <c r="A4" s="3" t="inlineStr">
        <is>
          <t>Pairs, strongest first</t>
        </is>
      </c>
    </row>
    <row r="5">
      <c r="A5" s="3" t="n">
        <v>1</v>
      </c>
      <c r="B5" s="5" t="n"/>
    </row>
    <row r="6">
      <c r="A6" s="3" t="n">
        <v>2</v>
      </c>
      <c r="B6" s="5" t="n"/>
    </row>
    <row r="7">
      <c r="A7" s="3" t="n">
        <v>3</v>
      </c>
      <c r="B7" s="5" t="n"/>
    </row>
    <row r="8">
      <c r="A8" s="3" t="n">
        <v>4</v>
      </c>
      <c r="B8" s="5" t="n"/>
    </row>
    <row r="9">
      <c r="A9" s="3" t="n">
        <v>5</v>
      </c>
      <c r="B9" s="5" t="n"/>
    </row>
    <row r="10">
      <c r="A10" s="3" t="n">
        <v>6</v>
      </c>
      <c r="B10" s="5" t="n"/>
    </row>
    <row r="12">
      <c r="A12" s="3" t="inlineStr">
        <is>
          <t>Table</t>
        </is>
      </c>
    </row>
    <row r="13">
      <c r="A13" s="6" t="inlineStr">
        <is>
          <t>Pos</t>
        </is>
      </c>
      <c r="B13" s="6" t="inlineStr">
        <is>
          <t>Pair</t>
        </is>
      </c>
      <c r="C13" s="6" t="inlineStr">
        <is>
          <t>Played</t>
        </is>
      </c>
      <c r="D13" s="6" t="inlineStr">
        <is>
          <t>Won</t>
        </is>
      </c>
      <c r="E13" s="6" t="inlineStr">
        <is>
          <t>Lost</t>
        </is>
      </c>
      <c r="F13" s="6" t="inlineStr">
        <is>
          <t>Sets +</t>
        </is>
      </c>
      <c r="G13" s="6" t="inlineStr">
        <is>
          <t>Sets -</t>
        </is>
      </c>
      <c r="H13" s="6" t="inlineStr">
        <is>
          <t>Games +</t>
        </is>
      </c>
      <c r="I13" s="6" t="inlineStr">
        <is>
          <t>Games -</t>
        </is>
      </c>
      <c r="J13" s="6" t="inlineStr">
        <is>
          <t>Points</t>
        </is>
      </c>
      <c r="K13" s="6" t="inlineStr">
        <is>
          <t>Move</t>
        </is>
      </c>
      <c r="L13" s="6" t="inlineStr">
        <is>
          <t>key</t>
        </is>
      </c>
    </row>
    <row r="14">
      <c r="A14" s="7">
        <f>IF($B14="","",COUNTIF($L$14:$L$19,"&gt;"&amp;L14)+1)</f>
        <v/>
      </c>
      <c r="B14" s="8">
        <f>IF($B$5="","",$B$5)</f>
        <v/>
      </c>
      <c r="C14" s="9">
        <f>IF($B14="","",COUNTIFS($C$23:$C$37,$B14,$E$23:$E$37,"&lt;&gt;",$D$23:$D$37,"?*")+COUNTIFS($D$23:$D$37,$B14,$E$23:$E$37,"&lt;&gt;",$C$23:$C$37,"?*"))</f>
        <v/>
      </c>
      <c r="D14" s="9">
        <f>IF($B14="","",SUMPRODUCT(($C$23:$C$37=$B14)*($D$23:$D$37&lt;&gt;"")*($E$23:$E$37&lt;&gt;"")*($E$23:$E$37&gt;$F$23:$F$37))+SUMPRODUCT(($D$23:$D$37=$B14)*($C$23:$C$37&lt;&gt;"")*($E$23:$E$37&lt;&gt;"")*($F$23:$F$37&gt;$E$23:$E$37)))</f>
        <v/>
      </c>
      <c r="E14" s="9">
        <f>IF($B14="","",C14-D14)</f>
        <v/>
      </c>
      <c r="F14" s="9">
        <f>IF($B14="","",SUMIFS($E$23:$E$37,$C$23:$C$37,$B14,$D$23:$D$37,"?*")+SUMIFS($F$23:$F$37,$D$23:$D$37,$B14,$C$23:$C$37,"?*"))</f>
        <v/>
      </c>
      <c r="G14" s="9">
        <f>IF($B14="","",SUMIFS($F$23:$F$37,$C$23:$C$37,$B14,$D$23:$D$37,"?*")+SUMIFS($E$23:$E$37,$D$23:$D$37,$B14,$C$23:$C$37,"?*"))</f>
        <v/>
      </c>
      <c r="H14" s="9">
        <f>IF($B14="","",SUMIFS($G$23:$G$37,$C$23:$C$37,$B14,$D$23:$D$37,"?*")+SUMIFS($H$23:$H$37,$D$23:$D$37,$B14,$C$23:$C$37,"?*"))</f>
        <v/>
      </c>
      <c r="I14" s="9">
        <f>IF($B14="","",SUMIFS($H$23:$H$37,$C$23:$C$37,$B14,$D$23:$D$37,"?*")+SUMIFS($G$23:$G$37,$D$23:$D$37,$B14,$C$23:$C$37,"?*"))</f>
        <v/>
      </c>
      <c r="J14" s="7">
        <f>IF($B14="","",D14*$B$2+E14*$D$2)</f>
        <v/>
      </c>
      <c r="K14" s="9">
        <f>IF($B14="","",IF(A14&lt;=$F$2,"Up",IF(A14&gt;COUNTIF($B$14:$B$19,"?*")-$H$2,"Down","")))</f>
        <v/>
      </c>
      <c r="L14" s="9">
        <f>IF($B14="","",J14*1000000+(F14-G14)*1000+(H14-I14))</f>
        <v/>
      </c>
    </row>
    <row r="15">
      <c r="A15" s="7">
        <f>IF($B15="","",COUNTIF($L$14:$L$19,"&gt;"&amp;L15)+1)</f>
        <v/>
      </c>
      <c r="B15" s="8">
        <f>IF($B$6="","",$B$6)</f>
        <v/>
      </c>
      <c r="C15" s="9">
        <f>IF($B15="","",COUNTIFS($C$23:$C$37,$B15,$E$23:$E$37,"&lt;&gt;",$D$23:$D$37,"?*")+COUNTIFS($D$23:$D$37,$B15,$E$23:$E$37,"&lt;&gt;",$C$23:$C$37,"?*"))</f>
        <v/>
      </c>
      <c r="D15" s="9">
        <f>IF($B15="","",SUMPRODUCT(($C$23:$C$37=$B15)*($D$23:$D$37&lt;&gt;"")*($E$23:$E$37&lt;&gt;"")*($E$23:$E$37&gt;$F$23:$F$37))+SUMPRODUCT(($D$23:$D$37=$B15)*($C$23:$C$37&lt;&gt;"")*($E$23:$E$37&lt;&gt;"")*($F$23:$F$37&gt;$E$23:$E$37)))</f>
        <v/>
      </c>
      <c r="E15" s="9">
        <f>IF($B15="","",C15-D15)</f>
        <v/>
      </c>
      <c r="F15" s="9">
        <f>IF($B15="","",SUMIFS($E$23:$E$37,$C$23:$C$37,$B15,$D$23:$D$37,"?*")+SUMIFS($F$23:$F$37,$D$23:$D$37,$B15,$C$23:$C$37,"?*"))</f>
        <v/>
      </c>
      <c r="G15" s="9">
        <f>IF($B15="","",SUMIFS($F$23:$F$37,$C$23:$C$37,$B15,$D$23:$D$37,"?*")+SUMIFS($E$23:$E$37,$D$23:$D$37,$B15,$C$23:$C$37,"?*"))</f>
        <v/>
      </c>
      <c r="H15" s="9">
        <f>IF($B15="","",SUMIFS($G$23:$G$37,$C$23:$C$37,$B15,$D$23:$D$37,"?*")+SUMIFS($H$23:$H$37,$D$23:$D$37,$B15,$C$23:$C$37,"?*"))</f>
        <v/>
      </c>
      <c r="I15" s="9">
        <f>IF($B15="","",SUMIFS($H$23:$H$37,$C$23:$C$37,$B15,$D$23:$D$37,"?*")+SUMIFS($G$23:$G$37,$D$23:$D$37,$B15,$C$23:$C$37,"?*"))</f>
        <v/>
      </c>
      <c r="J15" s="7">
        <f>IF($B15="","",D15*$B$2+E15*$D$2)</f>
        <v/>
      </c>
      <c r="K15" s="9">
        <f>IF($B15="","",IF(A15&lt;=$F$2,"Up",IF(A15&gt;COUNTIF($B$14:$B$19,"?*")-$H$2,"Down","")))</f>
        <v/>
      </c>
      <c r="L15" s="9">
        <f>IF($B15="","",J15*1000000+(F15-G15)*1000+(H15-I15))</f>
        <v/>
      </c>
    </row>
    <row r="16">
      <c r="A16" s="7">
        <f>IF($B16="","",COUNTIF($L$14:$L$19,"&gt;"&amp;L16)+1)</f>
        <v/>
      </c>
      <c r="B16" s="8">
        <f>IF($B$7="","",$B$7)</f>
        <v/>
      </c>
      <c r="C16" s="9">
        <f>IF($B16="","",COUNTIFS($C$23:$C$37,$B16,$E$23:$E$37,"&lt;&gt;",$D$23:$D$37,"?*")+COUNTIFS($D$23:$D$37,$B16,$E$23:$E$37,"&lt;&gt;",$C$23:$C$37,"?*"))</f>
        <v/>
      </c>
      <c r="D16" s="9">
        <f>IF($B16="","",SUMPRODUCT(($C$23:$C$37=$B16)*($D$23:$D$37&lt;&gt;"")*($E$23:$E$37&lt;&gt;"")*($E$23:$E$37&gt;$F$23:$F$37))+SUMPRODUCT(($D$23:$D$37=$B16)*($C$23:$C$37&lt;&gt;"")*($E$23:$E$37&lt;&gt;"")*($F$23:$F$37&gt;$E$23:$E$37)))</f>
        <v/>
      </c>
      <c r="E16" s="9">
        <f>IF($B16="","",C16-D16)</f>
        <v/>
      </c>
      <c r="F16" s="9">
        <f>IF($B16="","",SUMIFS($E$23:$E$37,$C$23:$C$37,$B16,$D$23:$D$37,"?*")+SUMIFS($F$23:$F$37,$D$23:$D$37,$B16,$C$23:$C$37,"?*"))</f>
        <v/>
      </c>
      <c r="G16" s="9">
        <f>IF($B16="","",SUMIFS($F$23:$F$37,$C$23:$C$37,$B16,$D$23:$D$37,"?*")+SUMIFS($E$23:$E$37,$D$23:$D$37,$B16,$C$23:$C$37,"?*"))</f>
        <v/>
      </c>
      <c r="H16" s="9">
        <f>IF($B16="","",SUMIFS($G$23:$G$37,$C$23:$C$37,$B16,$D$23:$D$37,"?*")+SUMIFS($H$23:$H$37,$D$23:$D$37,$B16,$C$23:$C$37,"?*"))</f>
        <v/>
      </c>
      <c r="I16" s="9">
        <f>IF($B16="","",SUMIFS($H$23:$H$37,$C$23:$C$37,$B16,$D$23:$D$37,"?*")+SUMIFS($G$23:$G$37,$D$23:$D$37,$B16,$C$23:$C$37,"?*"))</f>
        <v/>
      </c>
      <c r="J16" s="7">
        <f>IF($B16="","",D16*$B$2+E16*$D$2)</f>
        <v/>
      </c>
      <c r="K16" s="9">
        <f>IF($B16="","",IF(A16&lt;=$F$2,"Up",IF(A16&gt;COUNTIF($B$14:$B$19,"?*")-$H$2,"Down","")))</f>
        <v/>
      </c>
      <c r="L16" s="9">
        <f>IF($B16="","",J16*1000000+(F16-G16)*1000+(H16-I16))</f>
        <v/>
      </c>
    </row>
    <row r="17">
      <c r="A17" s="7">
        <f>IF($B17="","",COUNTIF($L$14:$L$19,"&gt;"&amp;L17)+1)</f>
        <v/>
      </c>
      <c r="B17" s="8">
        <f>IF($B$8="","",$B$8)</f>
        <v/>
      </c>
      <c r="C17" s="9">
        <f>IF($B17="","",COUNTIFS($C$23:$C$37,$B17,$E$23:$E$37,"&lt;&gt;",$D$23:$D$37,"?*")+COUNTIFS($D$23:$D$37,$B17,$E$23:$E$37,"&lt;&gt;",$C$23:$C$37,"?*"))</f>
        <v/>
      </c>
      <c r="D17" s="9">
        <f>IF($B17="","",SUMPRODUCT(($C$23:$C$37=$B17)*($D$23:$D$37&lt;&gt;"")*($E$23:$E$37&lt;&gt;"")*($E$23:$E$37&gt;$F$23:$F$37))+SUMPRODUCT(($D$23:$D$37=$B17)*($C$23:$C$37&lt;&gt;"")*($E$23:$E$37&lt;&gt;"")*($F$23:$F$37&gt;$E$23:$E$37)))</f>
        <v/>
      </c>
      <c r="E17" s="9">
        <f>IF($B17="","",C17-D17)</f>
        <v/>
      </c>
      <c r="F17" s="9">
        <f>IF($B17="","",SUMIFS($E$23:$E$37,$C$23:$C$37,$B17,$D$23:$D$37,"?*")+SUMIFS($F$23:$F$37,$D$23:$D$37,$B17,$C$23:$C$37,"?*"))</f>
        <v/>
      </c>
      <c r="G17" s="9">
        <f>IF($B17="","",SUMIFS($F$23:$F$37,$C$23:$C$37,$B17,$D$23:$D$37,"?*")+SUMIFS($E$23:$E$37,$D$23:$D$37,$B17,$C$23:$C$37,"?*"))</f>
        <v/>
      </c>
      <c r="H17" s="9">
        <f>IF($B17="","",SUMIFS($G$23:$G$37,$C$23:$C$37,$B17,$D$23:$D$37,"?*")+SUMIFS($H$23:$H$37,$D$23:$D$37,$B17,$C$23:$C$37,"?*"))</f>
        <v/>
      </c>
      <c r="I17" s="9">
        <f>IF($B17="","",SUMIFS($H$23:$H$37,$C$23:$C$37,$B17,$D$23:$D$37,"?*")+SUMIFS($G$23:$G$37,$D$23:$D$37,$B17,$C$23:$C$37,"?*"))</f>
        <v/>
      </c>
      <c r="J17" s="7">
        <f>IF($B17="","",D17*$B$2+E17*$D$2)</f>
        <v/>
      </c>
      <c r="K17" s="9">
        <f>IF($B17="","",IF(A17&lt;=$F$2,"Up",IF(A17&gt;COUNTIF($B$14:$B$19,"?*")-$H$2,"Down","")))</f>
        <v/>
      </c>
      <c r="L17" s="9">
        <f>IF($B17="","",J17*1000000+(F17-G17)*1000+(H17-I17))</f>
        <v/>
      </c>
    </row>
    <row r="18">
      <c r="A18" s="7">
        <f>IF($B18="","",COUNTIF($L$14:$L$19,"&gt;"&amp;L18)+1)</f>
        <v/>
      </c>
      <c r="B18" s="8">
        <f>IF($B$9="","",$B$9)</f>
        <v/>
      </c>
      <c r="C18" s="9">
        <f>IF($B18="","",COUNTIFS($C$23:$C$37,$B18,$E$23:$E$37,"&lt;&gt;",$D$23:$D$37,"?*")+COUNTIFS($D$23:$D$37,$B18,$E$23:$E$37,"&lt;&gt;",$C$23:$C$37,"?*"))</f>
        <v/>
      </c>
      <c r="D18" s="9">
        <f>IF($B18="","",SUMPRODUCT(($C$23:$C$37=$B18)*($D$23:$D$37&lt;&gt;"")*($E$23:$E$37&lt;&gt;"")*($E$23:$E$37&gt;$F$23:$F$37))+SUMPRODUCT(($D$23:$D$37=$B18)*($C$23:$C$37&lt;&gt;"")*($E$23:$E$37&lt;&gt;"")*($F$23:$F$37&gt;$E$23:$E$37)))</f>
        <v/>
      </c>
      <c r="E18" s="9">
        <f>IF($B18="","",C18-D18)</f>
        <v/>
      </c>
      <c r="F18" s="9">
        <f>IF($B18="","",SUMIFS($E$23:$E$37,$C$23:$C$37,$B18,$D$23:$D$37,"?*")+SUMIFS($F$23:$F$37,$D$23:$D$37,$B18,$C$23:$C$37,"?*"))</f>
        <v/>
      </c>
      <c r="G18" s="9">
        <f>IF($B18="","",SUMIFS($F$23:$F$37,$C$23:$C$37,$B18,$D$23:$D$37,"?*")+SUMIFS($E$23:$E$37,$D$23:$D$37,$B18,$C$23:$C$37,"?*"))</f>
        <v/>
      </c>
      <c r="H18" s="9">
        <f>IF($B18="","",SUMIFS($G$23:$G$37,$C$23:$C$37,$B18,$D$23:$D$37,"?*")+SUMIFS($H$23:$H$37,$D$23:$D$37,$B18,$C$23:$C$37,"?*"))</f>
        <v/>
      </c>
      <c r="I18" s="9">
        <f>IF($B18="","",SUMIFS($H$23:$H$37,$C$23:$C$37,$B18,$D$23:$D$37,"?*")+SUMIFS($G$23:$G$37,$D$23:$D$37,$B18,$C$23:$C$37,"?*"))</f>
        <v/>
      </c>
      <c r="J18" s="7">
        <f>IF($B18="","",D18*$B$2+E18*$D$2)</f>
        <v/>
      </c>
      <c r="K18" s="9">
        <f>IF($B18="","",IF(A18&lt;=$F$2,"Up",IF(A18&gt;COUNTIF($B$14:$B$19,"?*")-$H$2,"Down","")))</f>
        <v/>
      </c>
      <c r="L18" s="9">
        <f>IF($B18="","",J18*1000000+(F18-G18)*1000+(H18-I18))</f>
        <v/>
      </c>
    </row>
    <row r="19">
      <c r="A19" s="7">
        <f>IF($B19="","",COUNTIF($L$14:$L$19,"&gt;"&amp;L19)+1)</f>
        <v/>
      </c>
      <c r="B19" s="8">
        <f>IF($B$10="","",$B$10)</f>
        <v/>
      </c>
      <c r="C19" s="9">
        <f>IF($B19="","",COUNTIFS($C$23:$C$37,$B19,$E$23:$E$37,"&lt;&gt;",$D$23:$D$37,"?*")+COUNTIFS($D$23:$D$37,$B19,$E$23:$E$37,"&lt;&gt;",$C$23:$C$37,"?*"))</f>
        <v/>
      </c>
      <c r="D19" s="9">
        <f>IF($B19="","",SUMPRODUCT(($C$23:$C$37=$B19)*($D$23:$D$37&lt;&gt;"")*($E$23:$E$37&lt;&gt;"")*($E$23:$E$37&gt;$F$23:$F$37))+SUMPRODUCT(($D$23:$D$37=$B19)*($C$23:$C$37&lt;&gt;"")*($E$23:$E$37&lt;&gt;"")*($F$23:$F$37&gt;$E$23:$E$37)))</f>
        <v/>
      </c>
      <c r="E19" s="9">
        <f>IF($B19="","",C19-D19)</f>
        <v/>
      </c>
      <c r="F19" s="9">
        <f>IF($B19="","",SUMIFS($E$23:$E$37,$C$23:$C$37,$B19,$D$23:$D$37,"?*")+SUMIFS($F$23:$F$37,$D$23:$D$37,$B19,$C$23:$C$37,"?*"))</f>
        <v/>
      </c>
      <c r="G19" s="9">
        <f>IF($B19="","",SUMIFS($F$23:$F$37,$C$23:$C$37,$B19,$D$23:$D$37,"?*")+SUMIFS($E$23:$E$37,$D$23:$D$37,$B19,$C$23:$C$37,"?*"))</f>
        <v/>
      </c>
      <c r="H19" s="9">
        <f>IF($B19="","",SUMIFS($G$23:$G$37,$C$23:$C$37,$B19,$D$23:$D$37,"?*")+SUMIFS($H$23:$H$37,$D$23:$D$37,$B19,$C$23:$C$37,"?*"))</f>
        <v/>
      </c>
      <c r="I19" s="9">
        <f>IF($B19="","",SUMIFS($H$23:$H$37,$C$23:$C$37,$B19,$D$23:$D$37,"?*")+SUMIFS($G$23:$G$37,$D$23:$D$37,$B19,$C$23:$C$37,"?*"))</f>
        <v/>
      </c>
      <c r="J19" s="7">
        <f>IF($B19="","",D19*$B$2+E19*$D$2)</f>
        <v/>
      </c>
      <c r="K19" s="9">
        <f>IF($B19="","",IF(A19&lt;=$F$2,"Up",IF(A19&gt;COUNTIF($B$14:$B$19,"?*")-$H$2,"Down","")))</f>
        <v/>
      </c>
      <c r="L19" s="9">
        <f>IF($B19="","",J19*1000000+(F19-G19)*1000+(H19-I19))</f>
        <v/>
      </c>
    </row>
    <row r="21">
      <c r="A21" s="3" t="inlineStr">
        <is>
          <t>Fixtures and results</t>
        </is>
      </c>
    </row>
    <row r="22">
      <c r="A22" s="6" t="inlineStr">
        <is>
          <t>Round</t>
        </is>
      </c>
      <c r="B22" s="6" t="inlineStr">
        <is>
          <t>Play by</t>
        </is>
      </c>
      <c r="C22" s="6" t="inlineStr">
        <is>
          <t>Pair A</t>
        </is>
      </c>
      <c r="D22" s="6" t="inlineStr">
        <is>
          <t>Pair B</t>
        </is>
      </c>
      <c r="E22" s="6" t="inlineStr">
        <is>
          <t>Sets A</t>
        </is>
      </c>
      <c r="F22" s="6" t="inlineStr">
        <is>
          <t>Sets B</t>
        </is>
      </c>
      <c r="G22" s="6" t="inlineStr">
        <is>
          <t>Games A</t>
        </is>
      </c>
      <c r="H22" s="6" t="inlineStr">
        <is>
          <t>Games B</t>
        </is>
      </c>
    </row>
    <row r="23">
      <c r="A23" s="10" t="n">
        <v>1</v>
      </c>
      <c r="B23" s="11" t="n"/>
      <c r="C23">
        <f>IF($B$5="","",$B$5)</f>
        <v/>
      </c>
      <c r="D23">
        <f>IF($B$10="","",$B$10)</f>
        <v/>
      </c>
      <c r="E23" s="12" t="n"/>
      <c r="F23" s="12" t="n"/>
      <c r="G23" s="12" t="n"/>
      <c r="H23" s="12" t="n"/>
    </row>
    <row r="24">
      <c r="A24" s="10" t="n">
        <v>1</v>
      </c>
      <c r="B24" s="11" t="n"/>
      <c r="C24">
        <f>IF($B$6="","",$B$6)</f>
        <v/>
      </c>
      <c r="D24">
        <f>IF($B$9="","",$B$9)</f>
        <v/>
      </c>
      <c r="E24" s="12" t="n"/>
      <c r="F24" s="12" t="n"/>
      <c r="G24" s="12" t="n"/>
      <c r="H24" s="12" t="n"/>
    </row>
    <row r="25">
      <c r="A25" s="10" t="n">
        <v>1</v>
      </c>
      <c r="B25" s="11" t="n"/>
      <c r="C25">
        <f>IF($B$7="","",$B$7)</f>
        <v/>
      </c>
      <c r="D25">
        <f>IF($B$8="","",$B$8)</f>
        <v/>
      </c>
      <c r="E25" s="12" t="n"/>
      <c r="F25" s="12" t="n"/>
      <c r="G25" s="12" t="n"/>
      <c r="H25" s="12" t="n"/>
    </row>
    <row r="26">
      <c r="A26" s="13" t="n">
        <v>2</v>
      </c>
      <c r="B26" s="11" t="n"/>
      <c r="C26" s="14">
        <f>IF($B$5="","",$B$5)</f>
        <v/>
      </c>
      <c r="D26" s="14">
        <f>IF($B$9="","",$B$9)</f>
        <v/>
      </c>
      <c r="E26" s="12" t="n"/>
      <c r="F26" s="12" t="n"/>
      <c r="G26" s="12" t="n"/>
      <c r="H26" s="12" t="n"/>
    </row>
    <row r="27">
      <c r="A27" s="13" t="n">
        <v>2</v>
      </c>
      <c r="B27" s="11" t="n"/>
      <c r="C27" s="14">
        <f>IF($B$10="","",$B$10)</f>
        <v/>
      </c>
      <c r="D27" s="14">
        <f>IF($B$8="","",$B$8)</f>
        <v/>
      </c>
      <c r="E27" s="12" t="n"/>
      <c r="F27" s="12" t="n"/>
      <c r="G27" s="12" t="n"/>
      <c r="H27" s="12" t="n"/>
    </row>
    <row r="28">
      <c r="A28" s="13" t="n">
        <v>2</v>
      </c>
      <c r="B28" s="11" t="n"/>
      <c r="C28" s="14">
        <f>IF($B$6="","",$B$6)</f>
        <v/>
      </c>
      <c r="D28" s="14">
        <f>IF($B$7="","",$B$7)</f>
        <v/>
      </c>
      <c r="E28" s="12" t="n"/>
      <c r="F28" s="12" t="n"/>
      <c r="G28" s="12" t="n"/>
      <c r="H28" s="12" t="n"/>
    </row>
    <row r="29">
      <c r="A29" s="10" t="n">
        <v>3</v>
      </c>
      <c r="B29" s="11" t="n"/>
      <c r="C29">
        <f>IF($B$5="","",$B$5)</f>
        <v/>
      </c>
      <c r="D29">
        <f>IF($B$8="","",$B$8)</f>
        <v/>
      </c>
      <c r="E29" s="12" t="n"/>
      <c r="F29" s="12" t="n"/>
      <c r="G29" s="12" t="n"/>
      <c r="H29" s="12" t="n"/>
    </row>
    <row r="30">
      <c r="A30" s="10" t="n">
        <v>3</v>
      </c>
      <c r="B30" s="11" t="n"/>
      <c r="C30">
        <f>IF($B$9="","",$B$9)</f>
        <v/>
      </c>
      <c r="D30">
        <f>IF($B$7="","",$B$7)</f>
        <v/>
      </c>
      <c r="E30" s="12" t="n"/>
      <c r="F30" s="12" t="n"/>
      <c r="G30" s="12" t="n"/>
      <c r="H30" s="12" t="n"/>
    </row>
    <row r="31">
      <c r="A31" s="10" t="n">
        <v>3</v>
      </c>
      <c r="B31" s="11" t="n"/>
      <c r="C31">
        <f>IF($B$10="","",$B$10)</f>
        <v/>
      </c>
      <c r="D31">
        <f>IF($B$6="","",$B$6)</f>
        <v/>
      </c>
      <c r="E31" s="12" t="n"/>
      <c r="F31" s="12" t="n"/>
      <c r="G31" s="12" t="n"/>
      <c r="H31" s="12" t="n"/>
    </row>
    <row r="32">
      <c r="A32" s="13" t="n">
        <v>4</v>
      </c>
      <c r="B32" s="11" t="n"/>
      <c r="C32" s="14">
        <f>IF($B$5="","",$B$5)</f>
        <v/>
      </c>
      <c r="D32" s="14">
        <f>IF($B$7="","",$B$7)</f>
        <v/>
      </c>
      <c r="E32" s="12" t="n"/>
      <c r="F32" s="12" t="n"/>
      <c r="G32" s="12" t="n"/>
      <c r="H32" s="12" t="n"/>
    </row>
    <row r="33">
      <c r="A33" s="13" t="n">
        <v>4</v>
      </c>
      <c r="B33" s="11" t="n"/>
      <c r="C33" s="14">
        <f>IF($B$8="","",$B$8)</f>
        <v/>
      </c>
      <c r="D33" s="14">
        <f>IF($B$6="","",$B$6)</f>
        <v/>
      </c>
      <c r="E33" s="12" t="n"/>
      <c r="F33" s="12" t="n"/>
      <c r="G33" s="12" t="n"/>
      <c r="H33" s="12" t="n"/>
    </row>
    <row r="34">
      <c r="A34" s="13" t="n">
        <v>4</v>
      </c>
      <c r="B34" s="11" t="n"/>
      <c r="C34" s="14">
        <f>IF($B$9="","",$B$9)</f>
        <v/>
      </c>
      <c r="D34" s="14">
        <f>IF($B$10="","",$B$10)</f>
        <v/>
      </c>
      <c r="E34" s="12" t="n"/>
      <c r="F34" s="12" t="n"/>
      <c r="G34" s="12" t="n"/>
      <c r="H34" s="12" t="n"/>
    </row>
    <row r="35">
      <c r="A35" s="10" t="n">
        <v>5</v>
      </c>
      <c r="B35" s="11" t="n"/>
      <c r="C35">
        <f>IF($B$5="","",$B$5)</f>
        <v/>
      </c>
      <c r="D35">
        <f>IF($B$6="","",$B$6)</f>
        <v/>
      </c>
      <c r="E35" s="12" t="n"/>
      <c r="F35" s="12" t="n"/>
      <c r="G35" s="12" t="n"/>
      <c r="H35" s="12" t="n"/>
    </row>
    <row r="36">
      <c r="A36" s="10" t="n">
        <v>5</v>
      </c>
      <c r="B36" s="11" t="n"/>
      <c r="C36">
        <f>IF($B$7="","",$B$7)</f>
        <v/>
      </c>
      <c r="D36">
        <f>IF($B$10="","",$B$10)</f>
        <v/>
      </c>
      <c r="E36" s="12" t="n"/>
      <c r="F36" s="12" t="n"/>
      <c r="G36" s="12" t="n"/>
      <c r="H36" s="12" t="n"/>
    </row>
    <row r="37">
      <c r="A37" s="10" t="n">
        <v>5</v>
      </c>
      <c r="B37" s="11" t="n"/>
      <c r="C37">
        <f>IF($B$8="","",$B$8)</f>
        <v/>
      </c>
      <c r="D37">
        <f>IF($B$9="","",$B$9)</f>
        <v/>
      </c>
      <c r="E37" s="12" t="n"/>
      <c r="F37" s="12" t="n"/>
      <c r="G37" s="12" t="n"/>
      <c r="H37" s="12" t="n"/>
    </row>
  </sheetData>
  <conditionalFormatting sqref="K14:K19">
    <cfRule type="expression" priority="1" dxfId="0">
      <formula>K14="Up"</formula>
    </cfRule>
    <cfRule type="expression" priority="2" dxfId="1">
      <formula>K14="Down"</formula>
    </cfRule>
  </conditionalFormatting>
  <dataValidations count="2">
    <dataValidation sqref="E23:F37" showDropDown="0" showInputMessage="0" showErrorMessage="1" allowBlank="1" error="Sets won: a whole number from 0 to 3." type="whole" operator="between">
      <formula1>0</formula1>
      <formula2>3</formula2>
    </dataValidation>
    <dataValidation sqref="G23:H37" showDropDown="0" showInputMessage="0" showErrorMessage="1" allowBlank="1" type="whole" operator="between">
      <formula1>0</formula1>
      <formula2>60</formula2>
    </dataValidation>
  </dataValidations>
  <printOptions horizontalCentered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26" customWidth="1" min="3" max="3"/>
    <col width="26" customWidth="1" min="4" max="4"/>
    <col width="9" customWidth="1" min="5" max="5"/>
    <col width="9" customWidth="1" min="6" max="6"/>
    <col width="10" customWidth="1" min="7" max="7"/>
    <col width="10" customWidth="1" min="8" max="8"/>
    <col width="9" customWidth="1" min="9" max="9"/>
    <col width="9" customWidth="1" min="10" max="10"/>
    <col width="9" customWidth="1" min="11" max="11"/>
    <col hidden="1" width="13" customWidth="1" min="12" max="12"/>
  </cols>
  <sheetData>
    <row r="1">
      <c r="A1" s="1" t="inlineStr">
        <is>
          <t>Box 3</t>
        </is>
      </c>
    </row>
    <row r="2">
      <c r="A2" s="3" t="inlineStr">
        <is>
          <t>Win points</t>
        </is>
      </c>
      <c r="B2" s="4" t="n">
        <v>3</v>
      </c>
      <c r="C2" s="3" t="inlineStr">
        <is>
          <t>Loss points</t>
        </is>
      </c>
      <c r="D2" s="4" t="n">
        <v>0</v>
      </c>
      <c r="E2" s="3" t="inlineStr">
        <is>
          <t>Go up</t>
        </is>
      </c>
      <c r="F2" s="4" t="n">
        <v>1</v>
      </c>
      <c r="G2" s="3" t="inlineStr">
        <is>
          <t>Go down</t>
        </is>
      </c>
      <c r="H2" s="4" t="n">
        <v>1</v>
      </c>
    </row>
    <row r="4">
      <c r="A4" s="3" t="inlineStr">
        <is>
          <t>Pairs, strongest first</t>
        </is>
      </c>
    </row>
    <row r="5">
      <c r="A5" s="3" t="n">
        <v>1</v>
      </c>
      <c r="B5" s="5" t="n"/>
    </row>
    <row r="6">
      <c r="A6" s="3" t="n">
        <v>2</v>
      </c>
      <c r="B6" s="5" t="n"/>
    </row>
    <row r="7">
      <c r="A7" s="3" t="n">
        <v>3</v>
      </c>
      <c r="B7" s="5" t="n"/>
    </row>
    <row r="8">
      <c r="A8" s="3" t="n">
        <v>4</v>
      </c>
      <c r="B8" s="5" t="n"/>
    </row>
    <row r="9">
      <c r="A9" s="3" t="n">
        <v>5</v>
      </c>
      <c r="B9" s="5" t="n"/>
    </row>
    <row r="10">
      <c r="A10" s="3" t="n">
        <v>6</v>
      </c>
      <c r="B10" s="5" t="n"/>
    </row>
    <row r="12">
      <c r="A12" s="3" t="inlineStr">
        <is>
          <t>Table</t>
        </is>
      </c>
    </row>
    <row r="13">
      <c r="A13" s="6" t="inlineStr">
        <is>
          <t>Pos</t>
        </is>
      </c>
      <c r="B13" s="6" t="inlineStr">
        <is>
          <t>Pair</t>
        </is>
      </c>
      <c r="C13" s="6" t="inlineStr">
        <is>
          <t>Played</t>
        </is>
      </c>
      <c r="D13" s="6" t="inlineStr">
        <is>
          <t>Won</t>
        </is>
      </c>
      <c r="E13" s="6" t="inlineStr">
        <is>
          <t>Lost</t>
        </is>
      </c>
      <c r="F13" s="6" t="inlineStr">
        <is>
          <t>Sets +</t>
        </is>
      </c>
      <c r="G13" s="6" t="inlineStr">
        <is>
          <t>Sets -</t>
        </is>
      </c>
      <c r="H13" s="6" t="inlineStr">
        <is>
          <t>Games +</t>
        </is>
      </c>
      <c r="I13" s="6" t="inlineStr">
        <is>
          <t>Games -</t>
        </is>
      </c>
      <c r="J13" s="6" t="inlineStr">
        <is>
          <t>Points</t>
        </is>
      </c>
      <c r="K13" s="6" t="inlineStr">
        <is>
          <t>Move</t>
        </is>
      </c>
      <c r="L13" s="6" t="inlineStr">
        <is>
          <t>key</t>
        </is>
      </c>
    </row>
    <row r="14">
      <c r="A14" s="7">
        <f>IF($B14="","",COUNTIF($L$14:$L$19,"&gt;"&amp;L14)+1)</f>
        <v/>
      </c>
      <c r="B14" s="8">
        <f>IF($B$5="","",$B$5)</f>
        <v/>
      </c>
      <c r="C14" s="9">
        <f>IF($B14="","",COUNTIFS($C$23:$C$37,$B14,$E$23:$E$37,"&lt;&gt;",$D$23:$D$37,"?*")+COUNTIFS($D$23:$D$37,$B14,$E$23:$E$37,"&lt;&gt;",$C$23:$C$37,"?*"))</f>
        <v/>
      </c>
      <c r="D14" s="9">
        <f>IF($B14="","",SUMPRODUCT(($C$23:$C$37=$B14)*($D$23:$D$37&lt;&gt;"")*($E$23:$E$37&lt;&gt;"")*($E$23:$E$37&gt;$F$23:$F$37))+SUMPRODUCT(($D$23:$D$37=$B14)*($C$23:$C$37&lt;&gt;"")*($E$23:$E$37&lt;&gt;"")*($F$23:$F$37&gt;$E$23:$E$37)))</f>
        <v/>
      </c>
      <c r="E14" s="9">
        <f>IF($B14="","",C14-D14)</f>
        <v/>
      </c>
      <c r="F14" s="9">
        <f>IF($B14="","",SUMIFS($E$23:$E$37,$C$23:$C$37,$B14,$D$23:$D$37,"?*")+SUMIFS($F$23:$F$37,$D$23:$D$37,$B14,$C$23:$C$37,"?*"))</f>
        <v/>
      </c>
      <c r="G14" s="9">
        <f>IF($B14="","",SUMIFS($F$23:$F$37,$C$23:$C$37,$B14,$D$23:$D$37,"?*")+SUMIFS($E$23:$E$37,$D$23:$D$37,$B14,$C$23:$C$37,"?*"))</f>
        <v/>
      </c>
      <c r="H14" s="9">
        <f>IF($B14="","",SUMIFS($G$23:$G$37,$C$23:$C$37,$B14,$D$23:$D$37,"?*")+SUMIFS($H$23:$H$37,$D$23:$D$37,$B14,$C$23:$C$37,"?*"))</f>
        <v/>
      </c>
      <c r="I14" s="9">
        <f>IF($B14="","",SUMIFS($H$23:$H$37,$C$23:$C$37,$B14,$D$23:$D$37,"?*")+SUMIFS($G$23:$G$37,$D$23:$D$37,$B14,$C$23:$C$37,"?*"))</f>
        <v/>
      </c>
      <c r="J14" s="7">
        <f>IF($B14="","",D14*$B$2+E14*$D$2)</f>
        <v/>
      </c>
      <c r="K14" s="9">
        <f>IF($B14="","",IF(A14&lt;=$F$2,"Up",IF(A14&gt;COUNTIF($B$14:$B$19,"?*")-$H$2,"Down","")))</f>
        <v/>
      </c>
      <c r="L14" s="9">
        <f>IF($B14="","",J14*1000000+(F14-G14)*1000+(H14-I14))</f>
        <v/>
      </c>
    </row>
    <row r="15">
      <c r="A15" s="7">
        <f>IF($B15="","",COUNTIF($L$14:$L$19,"&gt;"&amp;L15)+1)</f>
        <v/>
      </c>
      <c r="B15" s="8">
        <f>IF($B$6="","",$B$6)</f>
        <v/>
      </c>
      <c r="C15" s="9">
        <f>IF($B15="","",COUNTIFS($C$23:$C$37,$B15,$E$23:$E$37,"&lt;&gt;",$D$23:$D$37,"?*")+COUNTIFS($D$23:$D$37,$B15,$E$23:$E$37,"&lt;&gt;",$C$23:$C$37,"?*"))</f>
        <v/>
      </c>
      <c r="D15" s="9">
        <f>IF($B15="","",SUMPRODUCT(($C$23:$C$37=$B15)*($D$23:$D$37&lt;&gt;"")*($E$23:$E$37&lt;&gt;"")*($E$23:$E$37&gt;$F$23:$F$37))+SUMPRODUCT(($D$23:$D$37=$B15)*($C$23:$C$37&lt;&gt;"")*($E$23:$E$37&lt;&gt;"")*($F$23:$F$37&gt;$E$23:$E$37)))</f>
        <v/>
      </c>
      <c r="E15" s="9">
        <f>IF($B15="","",C15-D15)</f>
        <v/>
      </c>
      <c r="F15" s="9">
        <f>IF($B15="","",SUMIFS($E$23:$E$37,$C$23:$C$37,$B15,$D$23:$D$37,"?*")+SUMIFS($F$23:$F$37,$D$23:$D$37,$B15,$C$23:$C$37,"?*"))</f>
        <v/>
      </c>
      <c r="G15" s="9">
        <f>IF($B15="","",SUMIFS($F$23:$F$37,$C$23:$C$37,$B15,$D$23:$D$37,"?*")+SUMIFS($E$23:$E$37,$D$23:$D$37,$B15,$C$23:$C$37,"?*"))</f>
        <v/>
      </c>
      <c r="H15" s="9">
        <f>IF($B15="","",SUMIFS($G$23:$G$37,$C$23:$C$37,$B15,$D$23:$D$37,"?*")+SUMIFS($H$23:$H$37,$D$23:$D$37,$B15,$C$23:$C$37,"?*"))</f>
        <v/>
      </c>
      <c r="I15" s="9">
        <f>IF($B15="","",SUMIFS($H$23:$H$37,$C$23:$C$37,$B15,$D$23:$D$37,"?*")+SUMIFS($G$23:$G$37,$D$23:$D$37,$B15,$C$23:$C$37,"?*"))</f>
        <v/>
      </c>
      <c r="J15" s="7">
        <f>IF($B15="","",D15*$B$2+E15*$D$2)</f>
        <v/>
      </c>
      <c r="K15" s="9">
        <f>IF($B15="","",IF(A15&lt;=$F$2,"Up",IF(A15&gt;COUNTIF($B$14:$B$19,"?*")-$H$2,"Down","")))</f>
        <v/>
      </c>
      <c r="L15" s="9">
        <f>IF($B15="","",J15*1000000+(F15-G15)*1000+(H15-I15))</f>
        <v/>
      </c>
    </row>
    <row r="16">
      <c r="A16" s="7">
        <f>IF($B16="","",COUNTIF($L$14:$L$19,"&gt;"&amp;L16)+1)</f>
        <v/>
      </c>
      <c r="B16" s="8">
        <f>IF($B$7="","",$B$7)</f>
        <v/>
      </c>
      <c r="C16" s="9">
        <f>IF($B16="","",COUNTIFS($C$23:$C$37,$B16,$E$23:$E$37,"&lt;&gt;",$D$23:$D$37,"?*")+COUNTIFS($D$23:$D$37,$B16,$E$23:$E$37,"&lt;&gt;",$C$23:$C$37,"?*"))</f>
        <v/>
      </c>
      <c r="D16" s="9">
        <f>IF($B16="","",SUMPRODUCT(($C$23:$C$37=$B16)*($D$23:$D$37&lt;&gt;"")*($E$23:$E$37&lt;&gt;"")*($E$23:$E$37&gt;$F$23:$F$37))+SUMPRODUCT(($D$23:$D$37=$B16)*($C$23:$C$37&lt;&gt;"")*($E$23:$E$37&lt;&gt;"")*($F$23:$F$37&gt;$E$23:$E$37)))</f>
        <v/>
      </c>
      <c r="E16" s="9">
        <f>IF($B16="","",C16-D16)</f>
        <v/>
      </c>
      <c r="F16" s="9">
        <f>IF($B16="","",SUMIFS($E$23:$E$37,$C$23:$C$37,$B16,$D$23:$D$37,"?*")+SUMIFS($F$23:$F$37,$D$23:$D$37,$B16,$C$23:$C$37,"?*"))</f>
        <v/>
      </c>
      <c r="G16" s="9">
        <f>IF($B16="","",SUMIFS($F$23:$F$37,$C$23:$C$37,$B16,$D$23:$D$37,"?*")+SUMIFS($E$23:$E$37,$D$23:$D$37,$B16,$C$23:$C$37,"?*"))</f>
        <v/>
      </c>
      <c r="H16" s="9">
        <f>IF($B16="","",SUMIFS($G$23:$G$37,$C$23:$C$37,$B16,$D$23:$D$37,"?*")+SUMIFS($H$23:$H$37,$D$23:$D$37,$B16,$C$23:$C$37,"?*"))</f>
        <v/>
      </c>
      <c r="I16" s="9">
        <f>IF($B16="","",SUMIFS($H$23:$H$37,$C$23:$C$37,$B16,$D$23:$D$37,"?*")+SUMIFS($G$23:$G$37,$D$23:$D$37,$B16,$C$23:$C$37,"?*"))</f>
        <v/>
      </c>
      <c r="J16" s="7">
        <f>IF($B16="","",D16*$B$2+E16*$D$2)</f>
        <v/>
      </c>
      <c r="K16" s="9">
        <f>IF($B16="","",IF(A16&lt;=$F$2,"Up",IF(A16&gt;COUNTIF($B$14:$B$19,"?*")-$H$2,"Down","")))</f>
        <v/>
      </c>
      <c r="L16" s="9">
        <f>IF($B16="","",J16*1000000+(F16-G16)*1000+(H16-I16))</f>
        <v/>
      </c>
    </row>
    <row r="17">
      <c r="A17" s="7">
        <f>IF($B17="","",COUNTIF($L$14:$L$19,"&gt;"&amp;L17)+1)</f>
        <v/>
      </c>
      <c r="B17" s="8">
        <f>IF($B$8="","",$B$8)</f>
        <v/>
      </c>
      <c r="C17" s="9">
        <f>IF($B17="","",COUNTIFS($C$23:$C$37,$B17,$E$23:$E$37,"&lt;&gt;",$D$23:$D$37,"?*")+COUNTIFS($D$23:$D$37,$B17,$E$23:$E$37,"&lt;&gt;",$C$23:$C$37,"?*"))</f>
        <v/>
      </c>
      <c r="D17" s="9">
        <f>IF($B17="","",SUMPRODUCT(($C$23:$C$37=$B17)*($D$23:$D$37&lt;&gt;"")*($E$23:$E$37&lt;&gt;"")*($E$23:$E$37&gt;$F$23:$F$37))+SUMPRODUCT(($D$23:$D$37=$B17)*($C$23:$C$37&lt;&gt;"")*($E$23:$E$37&lt;&gt;"")*($F$23:$F$37&gt;$E$23:$E$37)))</f>
        <v/>
      </c>
      <c r="E17" s="9">
        <f>IF($B17="","",C17-D17)</f>
        <v/>
      </c>
      <c r="F17" s="9">
        <f>IF($B17="","",SUMIFS($E$23:$E$37,$C$23:$C$37,$B17,$D$23:$D$37,"?*")+SUMIFS($F$23:$F$37,$D$23:$D$37,$B17,$C$23:$C$37,"?*"))</f>
        <v/>
      </c>
      <c r="G17" s="9">
        <f>IF($B17="","",SUMIFS($F$23:$F$37,$C$23:$C$37,$B17,$D$23:$D$37,"?*")+SUMIFS($E$23:$E$37,$D$23:$D$37,$B17,$C$23:$C$37,"?*"))</f>
        <v/>
      </c>
      <c r="H17" s="9">
        <f>IF($B17="","",SUMIFS($G$23:$G$37,$C$23:$C$37,$B17,$D$23:$D$37,"?*")+SUMIFS($H$23:$H$37,$D$23:$D$37,$B17,$C$23:$C$37,"?*"))</f>
        <v/>
      </c>
      <c r="I17" s="9">
        <f>IF($B17="","",SUMIFS($H$23:$H$37,$C$23:$C$37,$B17,$D$23:$D$37,"?*")+SUMIFS($G$23:$G$37,$D$23:$D$37,$B17,$C$23:$C$37,"?*"))</f>
        <v/>
      </c>
      <c r="J17" s="7">
        <f>IF($B17="","",D17*$B$2+E17*$D$2)</f>
        <v/>
      </c>
      <c r="K17" s="9">
        <f>IF($B17="","",IF(A17&lt;=$F$2,"Up",IF(A17&gt;COUNTIF($B$14:$B$19,"?*")-$H$2,"Down","")))</f>
        <v/>
      </c>
      <c r="L17" s="9">
        <f>IF($B17="","",J17*1000000+(F17-G17)*1000+(H17-I17))</f>
        <v/>
      </c>
    </row>
    <row r="18">
      <c r="A18" s="7">
        <f>IF($B18="","",COUNTIF($L$14:$L$19,"&gt;"&amp;L18)+1)</f>
        <v/>
      </c>
      <c r="B18" s="8">
        <f>IF($B$9="","",$B$9)</f>
        <v/>
      </c>
      <c r="C18" s="9">
        <f>IF($B18="","",COUNTIFS($C$23:$C$37,$B18,$E$23:$E$37,"&lt;&gt;",$D$23:$D$37,"?*")+COUNTIFS($D$23:$D$37,$B18,$E$23:$E$37,"&lt;&gt;",$C$23:$C$37,"?*"))</f>
        <v/>
      </c>
      <c r="D18" s="9">
        <f>IF($B18="","",SUMPRODUCT(($C$23:$C$37=$B18)*($D$23:$D$37&lt;&gt;"")*($E$23:$E$37&lt;&gt;"")*($E$23:$E$37&gt;$F$23:$F$37))+SUMPRODUCT(($D$23:$D$37=$B18)*($C$23:$C$37&lt;&gt;"")*($E$23:$E$37&lt;&gt;"")*($F$23:$F$37&gt;$E$23:$E$37)))</f>
        <v/>
      </c>
      <c r="E18" s="9">
        <f>IF($B18="","",C18-D18)</f>
        <v/>
      </c>
      <c r="F18" s="9">
        <f>IF($B18="","",SUMIFS($E$23:$E$37,$C$23:$C$37,$B18,$D$23:$D$37,"?*")+SUMIFS($F$23:$F$37,$D$23:$D$37,$B18,$C$23:$C$37,"?*"))</f>
        <v/>
      </c>
      <c r="G18" s="9">
        <f>IF($B18="","",SUMIFS($F$23:$F$37,$C$23:$C$37,$B18,$D$23:$D$37,"?*")+SUMIFS($E$23:$E$37,$D$23:$D$37,$B18,$C$23:$C$37,"?*"))</f>
        <v/>
      </c>
      <c r="H18" s="9">
        <f>IF($B18="","",SUMIFS($G$23:$G$37,$C$23:$C$37,$B18,$D$23:$D$37,"?*")+SUMIFS($H$23:$H$37,$D$23:$D$37,$B18,$C$23:$C$37,"?*"))</f>
        <v/>
      </c>
      <c r="I18" s="9">
        <f>IF($B18="","",SUMIFS($H$23:$H$37,$C$23:$C$37,$B18,$D$23:$D$37,"?*")+SUMIFS($G$23:$G$37,$D$23:$D$37,$B18,$C$23:$C$37,"?*"))</f>
        <v/>
      </c>
      <c r="J18" s="7">
        <f>IF($B18="","",D18*$B$2+E18*$D$2)</f>
        <v/>
      </c>
      <c r="K18" s="9">
        <f>IF($B18="","",IF(A18&lt;=$F$2,"Up",IF(A18&gt;COUNTIF($B$14:$B$19,"?*")-$H$2,"Down","")))</f>
        <v/>
      </c>
      <c r="L18" s="9">
        <f>IF($B18="","",J18*1000000+(F18-G18)*1000+(H18-I18))</f>
        <v/>
      </c>
    </row>
    <row r="19">
      <c r="A19" s="7">
        <f>IF($B19="","",COUNTIF($L$14:$L$19,"&gt;"&amp;L19)+1)</f>
        <v/>
      </c>
      <c r="B19" s="8">
        <f>IF($B$10="","",$B$10)</f>
        <v/>
      </c>
      <c r="C19" s="9">
        <f>IF($B19="","",COUNTIFS($C$23:$C$37,$B19,$E$23:$E$37,"&lt;&gt;",$D$23:$D$37,"?*")+COUNTIFS($D$23:$D$37,$B19,$E$23:$E$37,"&lt;&gt;",$C$23:$C$37,"?*"))</f>
        <v/>
      </c>
      <c r="D19" s="9">
        <f>IF($B19="","",SUMPRODUCT(($C$23:$C$37=$B19)*($D$23:$D$37&lt;&gt;"")*($E$23:$E$37&lt;&gt;"")*($E$23:$E$37&gt;$F$23:$F$37))+SUMPRODUCT(($D$23:$D$37=$B19)*($C$23:$C$37&lt;&gt;"")*($E$23:$E$37&lt;&gt;"")*($F$23:$F$37&gt;$E$23:$E$37)))</f>
        <v/>
      </c>
      <c r="E19" s="9">
        <f>IF($B19="","",C19-D19)</f>
        <v/>
      </c>
      <c r="F19" s="9">
        <f>IF($B19="","",SUMIFS($E$23:$E$37,$C$23:$C$37,$B19,$D$23:$D$37,"?*")+SUMIFS($F$23:$F$37,$D$23:$D$37,$B19,$C$23:$C$37,"?*"))</f>
        <v/>
      </c>
      <c r="G19" s="9">
        <f>IF($B19="","",SUMIFS($F$23:$F$37,$C$23:$C$37,$B19,$D$23:$D$37,"?*")+SUMIFS($E$23:$E$37,$D$23:$D$37,$B19,$C$23:$C$37,"?*"))</f>
        <v/>
      </c>
      <c r="H19" s="9">
        <f>IF($B19="","",SUMIFS($G$23:$G$37,$C$23:$C$37,$B19,$D$23:$D$37,"?*")+SUMIFS($H$23:$H$37,$D$23:$D$37,$B19,$C$23:$C$37,"?*"))</f>
        <v/>
      </c>
      <c r="I19" s="9">
        <f>IF($B19="","",SUMIFS($H$23:$H$37,$C$23:$C$37,$B19,$D$23:$D$37,"?*")+SUMIFS($G$23:$G$37,$D$23:$D$37,$B19,$C$23:$C$37,"?*"))</f>
        <v/>
      </c>
      <c r="J19" s="7">
        <f>IF($B19="","",D19*$B$2+E19*$D$2)</f>
        <v/>
      </c>
      <c r="K19" s="9">
        <f>IF($B19="","",IF(A19&lt;=$F$2,"Up",IF(A19&gt;COUNTIF($B$14:$B$19,"?*")-$H$2,"Down","")))</f>
        <v/>
      </c>
      <c r="L19" s="9">
        <f>IF($B19="","",J19*1000000+(F19-G19)*1000+(H19-I19))</f>
        <v/>
      </c>
    </row>
    <row r="21">
      <c r="A21" s="3" t="inlineStr">
        <is>
          <t>Fixtures and results</t>
        </is>
      </c>
    </row>
    <row r="22">
      <c r="A22" s="6" t="inlineStr">
        <is>
          <t>Round</t>
        </is>
      </c>
      <c r="B22" s="6" t="inlineStr">
        <is>
          <t>Play by</t>
        </is>
      </c>
      <c r="C22" s="6" t="inlineStr">
        <is>
          <t>Pair A</t>
        </is>
      </c>
      <c r="D22" s="6" t="inlineStr">
        <is>
          <t>Pair B</t>
        </is>
      </c>
      <c r="E22" s="6" t="inlineStr">
        <is>
          <t>Sets A</t>
        </is>
      </c>
      <c r="F22" s="6" t="inlineStr">
        <is>
          <t>Sets B</t>
        </is>
      </c>
      <c r="G22" s="6" t="inlineStr">
        <is>
          <t>Games A</t>
        </is>
      </c>
      <c r="H22" s="6" t="inlineStr">
        <is>
          <t>Games B</t>
        </is>
      </c>
    </row>
    <row r="23">
      <c r="A23" s="10" t="n">
        <v>1</v>
      </c>
      <c r="B23" s="11" t="n"/>
      <c r="C23">
        <f>IF($B$5="","",$B$5)</f>
        <v/>
      </c>
      <c r="D23">
        <f>IF($B$10="","",$B$10)</f>
        <v/>
      </c>
      <c r="E23" s="12" t="n"/>
      <c r="F23" s="12" t="n"/>
      <c r="G23" s="12" t="n"/>
      <c r="H23" s="12" t="n"/>
    </row>
    <row r="24">
      <c r="A24" s="10" t="n">
        <v>1</v>
      </c>
      <c r="B24" s="11" t="n"/>
      <c r="C24">
        <f>IF($B$6="","",$B$6)</f>
        <v/>
      </c>
      <c r="D24">
        <f>IF($B$9="","",$B$9)</f>
        <v/>
      </c>
      <c r="E24" s="12" t="n"/>
      <c r="F24" s="12" t="n"/>
      <c r="G24" s="12" t="n"/>
      <c r="H24" s="12" t="n"/>
    </row>
    <row r="25">
      <c r="A25" s="10" t="n">
        <v>1</v>
      </c>
      <c r="B25" s="11" t="n"/>
      <c r="C25">
        <f>IF($B$7="","",$B$7)</f>
        <v/>
      </c>
      <c r="D25">
        <f>IF($B$8="","",$B$8)</f>
        <v/>
      </c>
      <c r="E25" s="12" t="n"/>
      <c r="F25" s="12" t="n"/>
      <c r="G25" s="12" t="n"/>
      <c r="H25" s="12" t="n"/>
    </row>
    <row r="26">
      <c r="A26" s="13" t="n">
        <v>2</v>
      </c>
      <c r="B26" s="11" t="n"/>
      <c r="C26" s="14">
        <f>IF($B$5="","",$B$5)</f>
        <v/>
      </c>
      <c r="D26" s="14">
        <f>IF($B$9="","",$B$9)</f>
        <v/>
      </c>
      <c r="E26" s="12" t="n"/>
      <c r="F26" s="12" t="n"/>
      <c r="G26" s="12" t="n"/>
      <c r="H26" s="12" t="n"/>
    </row>
    <row r="27">
      <c r="A27" s="13" t="n">
        <v>2</v>
      </c>
      <c r="B27" s="11" t="n"/>
      <c r="C27" s="14">
        <f>IF($B$10="","",$B$10)</f>
        <v/>
      </c>
      <c r="D27" s="14">
        <f>IF($B$8="","",$B$8)</f>
        <v/>
      </c>
      <c r="E27" s="12" t="n"/>
      <c r="F27" s="12" t="n"/>
      <c r="G27" s="12" t="n"/>
      <c r="H27" s="12" t="n"/>
    </row>
    <row r="28">
      <c r="A28" s="13" t="n">
        <v>2</v>
      </c>
      <c r="B28" s="11" t="n"/>
      <c r="C28" s="14">
        <f>IF($B$6="","",$B$6)</f>
        <v/>
      </c>
      <c r="D28" s="14">
        <f>IF($B$7="","",$B$7)</f>
        <v/>
      </c>
      <c r="E28" s="12" t="n"/>
      <c r="F28" s="12" t="n"/>
      <c r="G28" s="12" t="n"/>
      <c r="H28" s="12" t="n"/>
    </row>
    <row r="29">
      <c r="A29" s="10" t="n">
        <v>3</v>
      </c>
      <c r="B29" s="11" t="n"/>
      <c r="C29">
        <f>IF($B$5="","",$B$5)</f>
        <v/>
      </c>
      <c r="D29">
        <f>IF($B$8="","",$B$8)</f>
        <v/>
      </c>
      <c r="E29" s="12" t="n"/>
      <c r="F29" s="12" t="n"/>
      <c r="G29" s="12" t="n"/>
      <c r="H29" s="12" t="n"/>
    </row>
    <row r="30">
      <c r="A30" s="10" t="n">
        <v>3</v>
      </c>
      <c r="B30" s="11" t="n"/>
      <c r="C30">
        <f>IF($B$9="","",$B$9)</f>
        <v/>
      </c>
      <c r="D30">
        <f>IF($B$7="","",$B$7)</f>
        <v/>
      </c>
      <c r="E30" s="12" t="n"/>
      <c r="F30" s="12" t="n"/>
      <c r="G30" s="12" t="n"/>
      <c r="H30" s="12" t="n"/>
    </row>
    <row r="31">
      <c r="A31" s="10" t="n">
        <v>3</v>
      </c>
      <c r="B31" s="11" t="n"/>
      <c r="C31">
        <f>IF($B$10="","",$B$10)</f>
        <v/>
      </c>
      <c r="D31">
        <f>IF($B$6="","",$B$6)</f>
        <v/>
      </c>
      <c r="E31" s="12" t="n"/>
      <c r="F31" s="12" t="n"/>
      <c r="G31" s="12" t="n"/>
      <c r="H31" s="12" t="n"/>
    </row>
    <row r="32">
      <c r="A32" s="13" t="n">
        <v>4</v>
      </c>
      <c r="B32" s="11" t="n"/>
      <c r="C32" s="14">
        <f>IF($B$5="","",$B$5)</f>
        <v/>
      </c>
      <c r="D32" s="14">
        <f>IF($B$7="","",$B$7)</f>
        <v/>
      </c>
      <c r="E32" s="12" t="n"/>
      <c r="F32" s="12" t="n"/>
      <c r="G32" s="12" t="n"/>
      <c r="H32" s="12" t="n"/>
    </row>
    <row r="33">
      <c r="A33" s="13" t="n">
        <v>4</v>
      </c>
      <c r="B33" s="11" t="n"/>
      <c r="C33" s="14">
        <f>IF($B$8="","",$B$8)</f>
        <v/>
      </c>
      <c r="D33" s="14">
        <f>IF($B$6="","",$B$6)</f>
        <v/>
      </c>
      <c r="E33" s="12" t="n"/>
      <c r="F33" s="12" t="n"/>
      <c r="G33" s="12" t="n"/>
      <c r="H33" s="12" t="n"/>
    </row>
    <row r="34">
      <c r="A34" s="13" t="n">
        <v>4</v>
      </c>
      <c r="B34" s="11" t="n"/>
      <c r="C34" s="14">
        <f>IF($B$9="","",$B$9)</f>
        <v/>
      </c>
      <c r="D34" s="14">
        <f>IF($B$10="","",$B$10)</f>
        <v/>
      </c>
      <c r="E34" s="12" t="n"/>
      <c r="F34" s="12" t="n"/>
      <c r="G34" s="12" t="n"/>
      <c r="H34" s="12" t="n"/>
    </row>
    <row r="35">
      <c r="A35" s="10" t="n">
        <v>5</v>
      </c>
      <c r="B35" s="11" t="n"/>
      <c r="C35">
        <f>IF($B$5="","",$B$5)</f>
        <v/>
      </c>
      <c r="D35">
        <f>IF($B$6="","",$B$6)</f>
        <v/>
      </c>
      <c r="E35" s="12" t="n"/>
      <c r="F35" s="12" t="n"/>
      <c r="G35" s="12" t="n"/>
      <c r="H35" s="12" t="n"/>
    </row>
    <row r="36">
      <c r="A36" s="10" t="n">
        <v>5</v>
      </c>
      <c r="B36" s="11" t="n"/>
      <c r="C36">
        <f>IF($B$7="","",$B$7)</f>
        <v/>
      </c>
      <c r="D36">
        <f>IF($B$10="","",$B$10)</f>
        <v/>
      </c>
      <c r="E36" s="12" t="n"/>
      <c r="F36" s="12" t="n"/>
      <c r="G36" s="12" t="n"/>
      <c r="H36" s="12" t="n"/>
    </row>
    <row r="37">
      <c r="A37" s="10" t="n">
        <v>5</v>
      </c>
      <c r="B37" s="11" t="n"/>
      <c r="C37">
        <f>IF($B$8="","",$B$8)</f>
        <v/>
      </c>
      <c r="D37">
        <f>IF($B$9="","",$B$9)</f>
        <v/>
      </c>
      <c r="E37" s="12" t="n"/>
      <c r="F37" s="12" t="n"/>
      <c r="G37" s="12" t="n"/>
      <c r="H37" s="12" t="n"/>
    </row>
  </sheetData>
  <conditionalFormatting sqref="K14:K19">
    <cfRule type="expression" priority="1" dxfId="0">
      <formula>K14="Up"</formula>
    </cfRule>
    <cfRule type="expression" priority="2" dxfId="1">
      <formula>K14="Down"</formula>
    </cfRule>
  </conditionalFormatting>
  <dataValidations count="2">
    <dataValidation sqref="E23:F37" showDropDown="0" showInputMessage="0" showErrorMessage="1" allowBlank="1" error="Sets won: a whole number from 0 to 3." type="whole" operator="between">
      <formula1>0</formula1>
      <formula2>3</formula2>
    </dataValidation>
    <dataValidation sqref="G23:H37" showDropDown="0" showInputMessage="0" showErrorMessage="1" allowBlank="1" type="whole" operator="between">
      <formula1>0</formula1>
      <formula2>60</formula2>
    </dataValidation>
  </dataValidations>
  <printOptions horizontalCentered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26" customWidth="1" min="3" max="3"/>
    <col width="26" customWidth="1" min="4" max="4"/>
    <col width="9" customWidth="1" min="5" max="5"/>
    <col width="9" customWidth="1" min="6" max="6"/>
    <col width="10" customWidth="1" min="7" max="7"/>
    <col width="10" customWidth="1" min="8" max="8"/>
    <col width="9" customWidth="1" min="9" max="9"/>
    <col width="9" customWidth="1" min="10" max="10"/>
    <col width="9" customWidth="1" min="11" max="11"/>
    <col hidden="1" width="13" customWidth="1" min="12" max="12"/>
  </cols>
  <sheetData>
    <row r="1">
      <c r="A1" s="1" t="inlineStr">
        <is>
          <t>Box 4</t>
        </is>
      </c>
    </row>
    <row r="2">
      <c r="A2" s="3" t="inlineStr">
        <is>
          <t>Win points</t>
        </is>
      </c>
      <c r="B2" s="4" t="n">
        <v>3</v>
      </c>
      <c r="C2" s="3" t="inlineStr">
        <is>
          <t>Loss points</t>
        </is>
      </c>
      <c r="D2" s="4" t="n">
        <v>0</v>
      </c>
      <c r="E2" s="3" t="inlineStr">
        <is>
          <t>Go up</t>
        </is>
      </c>
      <c r="F2" s="4" t="n">
        <v>1</v>
      </c>
      <c r="G2" s="3" t="inlineStr">
        <is>
          <t>Go down</t>
        </is>
      </c>
      <c r="H2" s="4" t="n">
        <v>1</v>
      </c>
    </row>
    <row r="4">
      <c r="A4" s="3" t="inlineStr">
        <is>
          <t>Pairs, strongest first</t>
        </is>
      </c>
    </row>
    <row r="5">
      <c r="A5" s="3" t="n">
        <v>1</v>
      </c>
      <c r="B5" s="5" t="n"/>
    </row>
    <row r="6">
      <c r="A6" s="3" t="n">
        <v>2</v>
      </c>
      <c r="B6" s="5" t="n"/>
    </row>
    <row r="7">
      <c r="A7" s="3" t="n">
        <v>3</v>
      </c>
      <c r="B7" s="5" t="n"/>
    </row>
    <row r="8">
      <c r="A8" s="3" t="n">
        <v>4</v>
      </c>
      <c r="B8" s="5" t="n"/>
    </row>
    <row r="9">
      <c r="A9" s="3" t="n">
        <v>5</v>
      </c>
      <c r="B9" s="5" t="n"/>
    </row>
    <row r="10">
      <c r="A10" s="3" t="n">
        <v>6</v>
      </c>
      <c r="B10" s="5" t="n"/>
    </row>
    <row r="12">
      <c r="A12" s="3" t="inlineStr">
        <is>
          <t>Table</t>
        </is>
      </c>
    </row>
    <row r="13">
      <c r="A13" s="6" t="inlineStr">
        <is>
          <t>Pos</t>
        </is>
      </c>
      <c r="B13" s="6" t="inlineStr">
        <is>
          <t>Pair</t>
        </is>
      </c>
      <c r="C13" s="6" t="inlineStr">
        <is>
          <t>Played</t>
        </is>
      </c>
      <c r="D13" s="6" t="inlineStr">
        <is>
          <t>Won</t>
        </is>
      </c>
      <c r="E13" s="6" t="inlineStr">
        <is>
          <t>Lost</t>
        </is>
      </c>
      <c r="F13" s="6" t="inlineStr">
        <is>
          <t>Sets +</t>
        </is>
      </c>
      <c r="G13" s="6" t="inlineStr">
        <is>
          <t>Sets -</t>
        </is>
      </c>
      <c r="H13" s="6" t="inlineStr">
        <is>
          <t>Games +</t>
        </is>
      </c>
      <c r="I13" s="6" t="inlineStr">
        <is>
          <t>Games -</t>
        </is>
      </c>
      <c r="J13" s="6" t="inlineStr">
        <is>
          <t>Points</t>
        </is>
      </c>
      <c r="K13" s="6" t="inlineStr">
        <is>
          <t>Move</t>
        </is>
      </c>
      <c r="L13" s="6" t="inlineStr">
        <is>
          <t>key</t>
        </is>
      </c>
    </row>
    <row r="14">
      <c r="A14" s="7">
        <f>IF($B14="","",COUNTIF($L$14:$L$19,"&gt;"&amp;L14)+1)</f>
        <v/>
      </c>
      <c r="B14" s="8">
        <f>IF($B$5="","",$B$5)</f>
        <v/>
      </c>
      <c r="C14" s="9">
        <f>IF($B14="","",COUNTIFS($C$23:$C$37,$B14,$E$23:$E$37,"&lt;&gt;",$D$23:$D$37,"?*")+COUNTIFS($D$23:$D$37,$B14,$E$23:$E$37,"&lt;&gt;",$C$23:$C$37,"?*"))</f>
        <v/>
      </c>
      <c r="D14" s="9">
        <f>IF($B14="","",SUMPRODUCT(($C$23:$C$37=$B14)*($D$23:$D$37&lt;&gt;"")*($E$23:$E$37&lt;&gt;"")*($E$23:$E$37&gt;$F$23:$F$37))+SUMPRODUCT(($D$23:$D$37=$B14)*($C$23:$C$37&lt;&gt;"")*($E$23:$E$37&lt;&gt;"")*($F$23:$F$37&gt;$E$23:$E$37)))</f>
        <v/>
      </c>
      <c r="E14" s="9">
        <f>IF($B14="","",C14-D14)</f>
        <v/>
      </c>
      <c r="F14" s="9">
        <f>IF($B14="","",SUMIFS($E$23:$E$37,$C$23:$C$37,$B14,$D$23:$D$37,"?*")+SUMIFS($F$23:$F$37,$D$23:$D$37,$B14,$C$23:$C$37,"?*"))</f>
        <v/>
      </c>
      <c r="G14" s="9">
        <f>IF($B14="","",SUMIFS($F$23:$F$37,$C$23:$C$37,$B14,$D$23:$D$37,"?*")+SUMIFS($E$23:$E$37,$D$23:$D$37,$B14,$C$23:$C$37,"?*"))</f>
        <v/>
      </c>
      <c r="H14" s="9">
        <f>IF($B14="","",SUMIFS($G$23:$G$37,$C$23:$C$37,$B14,$D$23:$D$37,"?*")+SUMIFS($H$23:$H$37,$D$23:$D$37,$B14,$C$23:$C$37,"?*"))</f>
        <v/>
      </c>
      <c r="I14" s="9">
        <f>IF($B14="","",SUMIFS($H$23:$H$37,$C$23:$C$37,$B14,$D$23:$D$37,"?*")+SUMIFS($G$23:$G$37,$D$23:$D$37,$B14,$C$23:$C$37,"?*"))</f>
        <v/>
      </c>
      <c r="J14" s="7">
        <f>IF($B14="","",D14*$B$2+E14*$D$2)</f>
        <v/>
      </c>
      <c r="K14" s="9">
        <f>IF($B14="","",IF(A14&lt;=$F$2,"Up",IF(A14&gt;COUNTIF($B$14:$B$19,"?*")-$H$2,"Down","")))</f>
        <v/>
      </c>
      <c r="L14" s="9">
        <f>IF($B14="","",J14*1000000+(F14-G14)*1000+(H14-I14))</f>
        <v/>
      </c>
    </row>
    <row r="15">
      <c r="A15" s="7">
        <f>IF($B15="","",COUNTIF($L$14:$L$19,"&gt;"&amp;L15)+1)</f>
        <v/>
      </c>
      <c r="B15" s="8">
        <f>IF($B$6="","",$B$6)</f>
        <v/>
      </c>
      <c r="C15" s="9">
        <f>IF($B15="","",COUNTIFS($C$23:$C$37,$B15,$E$23:$E$37,"&lt;&gt;",$D$23:$D$37,"?*")+COUNTIFS($D$23:$D$37,$B15,$E$23:$E$37,"&lt;&gt;",$C$23:$C$37,"?*"))</f>
        <v/>
      </c>
      <c r="D15" s="9">
        <f>IF($B15="","",SUMPRODUCT(($C$23:$C$37=$B15)*($D$23:$D$37&lt;&gt;"")*($E$23:$E$37&lt;&gt;"")*($E$23:$E$37&gt;$F$23:$F$37))+SUMPRODUCT(($D$23:$D$37=$B15)*($C$23:$C$37&lt;&gt;"")*($E$23:$E$37&lt;&gt;"")*($F$23:$F$37&gt;$E$23:$E$37)))</f>
        <v/>
      </c>
      <c r="E15" s="9">
        <f>IF($B15="","",C15-D15)</f>
        <v/>
      </c>
      <c r="F15" s="9">
        <f>IF($B15="","",SUMIFS($E$23:$E$37,$C$23:$C$37,$B15,$D$23:$D$37,"?*")+SUMIFS($F$23:$F$37,$D$23:$D$37,$B15,$C$23:$C$37,"?*"))</f>
        <v/>
      </c>
      <c r="G15" s="9">
        <f>IF($B15="","",SUMIFS($F$23:$F$37,$C$23:$C$37,$B15,$D$23:$D$37,"?*")+SUMIFS($E$23:$E$37,$D$23:$D$37,$B15,$C$23:$C$37,"?*"))</f>
        <v/>
      </c>
      <c r="H15" s="9">
        <f>IF($B15="","",SUMIFS($G$23:$G$37,$C$23:$C$37,$B15,$D$23:$D$37,"?*")+SUMIFS($H$23:$H$37,$D$23:$D$37,$B15,$C$23:$C$37,"?*"))</f>
        <v/>
      </c>
      <c r="I15" s="9">
        <f>IF($B15="","",SUMIFS($H$23:$H$37,$C$23:$C$37,$B15,$D$23:$D$37,"?*")+SUMIFS($G$23:$G$37,$D$23:$D$37,$B15,$C$23:$C$37,"?*"))</f>
        <v/>
      </c>
      <c r="J15" s="7">
        <f>IF($B15="","",D15*$B$2+E15*$D$2)</f>
        <v/>
      </c>
      <c r="K15" s="9">
        <f>IF($B15="","",IF(A15&lt;=$F$2,"Up",IF(A15&gt;COUNTIF($B$14:$B$19,"?*")-$H$2,"Down","")))</f>
        <v/>
      </c>
      <c r="L15" s="9">
        <f>IF($B15="","",J15*1000000+(F15-G15)*1000+(H15-I15))</f>
        <v/>
      </c>
    </row>
    <row r="16">
      <c r="A16" s="7">
        <f>IF($B16="","",COUNTIF($L$14:$L$19,"&gt;"&amp;L16)+1)</f>
        <v/>
      </c>
      <c r="B16" s="8">
        <f>IF($B$7="","",$B$7)</f>
        <v/>
      </c>
      <c r="C16" s="9">
        <f>IF($B16="","",COUNTIFS($C$23:$C$37,$B16,$E$23:$E$37,"&lt;&gt;",$D$23:$D$37,"?*")+COUNTIFS($D$23:$D$37,$B16,$E$23:$E$37,"&lt;&gt;",$C$23:$C$37,"?*"))</f>
        <v/>
      </c>
      <c r="D16" s="9">
        <f>IF($B16="","",SUMPRODUCT(($C$23:$C$37=$B16)*($D$23:$D$37&lt;&gt;"")*($E$23:$E$37&lt;&gt;"")*($E$23:$E$37&gt;$F$23:$F$37))+SUMPRODUCT(($D$23:$D$37=$B16)*($C$23:$C$37&lt;&gt;"")*($E$23:$E$37&lt;&gt;"")*($F$23:$F$37&gt;$E$23:$E$37)))</f>
        <v/>
      </c>
      <c r="E16" s="9">
        <f>IF($B16="","",C16-D16)</f>
        <v/>
      </c>
      <c r="F16" s="9">
        <f>IF($B16="","",SUMIFS($E$23:$E$37,$C$23:$C$37,$B16,$D$23:$D$37,"?*")+SUMIFS($F$23:$F$37,$D$23:$D$37,$B16,$C$23:$C$37,"?*"))</f>
        <v/>
      </c>
      <c r="G16" s="9">
        <f>IF($B16="","",SUMIFS($F$23:$F$37,$C$23:$C$37,$B16,$D$23:$D$37,"?*")+SUMIFS($E$23:$E$37,$D$23:$D$37,$B16,$C$23:$C$37,"?*"))</f>
        <v/>
      </c>
      <c r="H16" s="9">
        <f>IF($B16="","",SUMIFS($G$23:$G$37,$C$23:$C$37,$B16,$D$23:$D$37,"?*")+SUMIFS($H$23:$H$37,$D$23:$D$37,$B16,$C$23:$C$37,"?*"))</f>
        <v/>
      </c>
      <c r="I16" s="9">
        <f>IF($B16="","",SUMIFS($H$23:$H$37,$C$23:$C$37,$B16,$D$23:$D$37,"?*")+SUMIFS($G$23:$G$37,$D$23:$D$37,$B16,$C$23:$C$37,"?*"))</f>
        <v/>
      </c>
      <c r="J16" s="7">
        <f>IF($B16="","",D16*$B$2+E16*$D$2)</f>
        <v/>
      </c>
      <c r="K16" s="9">
        <f>IF($B16="","",IF(A16&lt;=$F$2,"Up",IF(A16&gt;COUNTIF($B$14:$B$19,"?*")-$H$2,"Down","")))</f>
        <v/>
      </c>
      <c r="L16" s="9">
        <f>IF($B16="","",J16*1000000+(F16-G16)*1000+(H16-I16))</f>
        <v/>
      </c>
    </row>
    <row r="17">
      <c r="A17" s="7">
        <f>IF($B17="","",COUNTIF($L$14:$L$19,"&gt;"&amp;L17)+1)</f>
        <v/>
      </c>
      <c r="B17" s="8">
        <f>IF($B$8="","",$B$8)</f>
        <v/>
      </c>
      <c r="C17" s="9">
        <f>IF($B17="","",COUNTIFS($C$23:$C$37,$B17,$E$23:$E$37,"&lt;&gt;",$D$23:$D$37,"?*")+COUNTIFS($D$23:$D$37,$B17,$E$23:$E$37,"&lt;&gt;",$C$23:$C$37,"?*"))</f>
        <v/>
      </c>
      <c r="D17" s="9">
        <f>IF($B17="","",SUMPRODUCT(($C$23:$C$37=$B17)*($D$23:$D$37&lt;&gt;"")*($E$23:$E$37&lt;&gt;"")*($E$23:$E$37&gt;$F$23:$F$37))+SUMPRODUCT(($D$23:$D$37=$B17)*($C$23:$C$37&lt;&gt;"")*($E$23:$E$37&lt;&gt;"")*($F$23:$F$37&gt;$E$23:$E$37)))</f>
        <v/>
      </c>
      <c r="E17" s="9">
        <f>IF($B17="","",C17-D17)</f>
        <v/>
      </c>
      <c r="F17" s="9">
        <f>IF($B17="","",SUMIFS($E$23:$E$37,$C$23:$C$37,$B17,$D$23:$D$37,"?*")+SUMIFS($F$23:$F$37,$D$23:$D$37,$B17,$C$23:$C$37,"?*"))</f>
        <v/>
      </c>
      <c r="G17" s="9">
        <f>IF($B17="","",SUMIFS($F$23:$F$37,$C$23:$C$37,$B17,$D$23:$D$37,"?*")+SUMIFS($E$23:$E$37,$D$23:$D$37,$B17,$C$23:$C$37,"?*"))</f>
        <v/>
      </c>
      <c r="H17" s="9">
        <f>IF($B17="","",SUMIFS($G$23:$G$37,$C$23:$C$37,$B17,$D$23:$D$37,"?*")+SUMIFS($H$23:$H$37,$D$23:$D$37,$B17,$C$23:$C$37,"?*"))</f>
        <v/>
      </c>
      <c r="I17" s="9">
        <f>IF($B17="","",SUMIFS($H$23:$H$37,$C$23:$C$37,$B17,$D$23:$D$37,"?*")+SUMIFS($G$23:$G$37,$D$23:$D$37,$B17,$C$23:$C$37,"?*"))</f>
        <v/>
      </c>
      <c r="J17" s="7">
        <f>IF($B17="","",D17*$B$2+E17*$D$2)</f>
        <v/>
      </c>
      <c r="K17" s="9">
        <f>IF($B17="","",IF(A17&lt;=$F$2,"Up",IF(A17&gt;COUNTIF($B$14:$B$19,"?*")-$H$2,"Down","")))</f>
        <v/>
      </c>
      <c r="L17" s="9">
        <f>IF($B17="","",J17*1000000+(F17-G17)*1000+(H17-I17))</f>
        <v/>
      </c>
    </row>
    <row r="18">
      <c r="A18" s="7">
        <f>IF($B18="","",COUNTIF($L$14:$L$19,"&gt;"&amp;L18)+1)</f>
        <v/>
      </c>
      <c r="B18" s="8">
        <f>IF($B$9="","",$B$9)</f>
        <v/>
      </c>
      <c r="C18" s="9">
        <f>IF($B18="","",COUNTIFS($C$23:$C$37,$B18,$E$23:$E$37,"&lt;&gt;",$D$23:$D$37,"?*")+COUNTIFS($D$23:$D$37,$B18,$E$23:$E$37,"&lt;&gt;",$C$23:$C$37,"?*"))</f>
        <v/>
      </c>
      <c r="D18" s="9">
        <f>IF($B18="","",SUMPRODUCT(($C$23:$C$37=$B18)*($D$23:$D$37&lt;&gt;"")*($E$23:$E$37&lt;&gt;"")*($E$23:$E$37&gt;$F$23:$F$37))+SUMPRODUCT(($D$23:$D$37=$B18)*($C$23:$C$37&lt;&gt;"")*($E$23:$E$37&lt;&gt;"")*($F$23:$F$37&gt;$E$23:$E$37)))</f>
        <v/>
      </c>
      <c r="E18" s="9">
        <f>IF($B18="","",C18-D18)</f>
        <v/>
      </c>
      <c r="F18" s="9">
        <f>IF($B18="","",SUMIFS($E$23:$E$37,$C$23:$C$37,$B18,$D$23:$D$37,"?*")+SUMIFS($F$23:$F$37,$D$23:$D$37,$B18,$C$23:$C$37,"?*"))</f>
        <v/>
      </c>
      <c r="G18" s="9">
        <f>IF($B18="","",SUMIFS($F$23:$F$37,$C$23:$C$37,$B18,$D$23:$D$37,"?*")+SUMIFS($E$23:$E$37,$D$23:$D$37,$B18,$C$23:$C$37,"?*"))</f>
        <v/>
      </c>
      <c r="H18" s="9">
        <f>IF($B18="","",SUMIFS($G$23:$G$37,$C$23:$C$37,$B18,$D$23:$D$37,"?*")+SUMIFS($H$23:$H$37,$D$23:$D$37,$B18,$C$23:$C$37,"?*"))</f>
        <v/>
      </c>
      <c r="I18" s="9">
        <f>IF($B18="","",SUMIFS($H$23:$H$37,$C$23:$C$37,$B18,$D$23:$D$37,"?*")+SUMIFS($G$23:$G$37,$D$23:$D$37,$B18,$C$23:$C$37,"?*"))</f>
        <v/>
      </c>
      <c r="J18" s="7">
        <f>IF($B18="","",D18*$B$2+E18*$D$2)</f>
        <v/>
      </c>
      <c r="K18" s="9">
        <f>IF($B18="","",IF(A18&lt;=$F$2,"Up",IF(A18&gt;COUNTIF($B$14:$B$19,"?*")-$H$2,"Down","")))</f>
        <v/>
      </c>
      <c r="L18" s="9">
        <f>IF($B18="","",J18*1000000+(F18-G18)*1000+(H18-I18))</f>
        <v/>
      </c>
    </row>
    <row r="19">
      <c r="A19" s="7">
        <f>IF($B19="","",COUNTIF($L$14:$L$19,"&gt;"&amp;L19)+1)</f>
        <v/>
      </c>
      <c r="B19" s="8">
        <f>IF($B$10="","",$B$10)</f>
        <v/>
      </c>
      <c r="C19" s="9">
        <f>IF($B19="","",COUNTIFS($C$23:$C$37,$B19,$E$23:$E$37,"&lt;&gt;",$D$23:$D$37,"?*")+COUNTIFS($D$23:$D$37,$B19,$E$23:$E$37,"&lt;&gt;",$C$23:$C$37,"?*"))</f>
        <v/>
      </c>
      <c r="D19" s="9">
        <f>IF($B19="","",SUMPRODUCT(($C$23:$C$37=$B19)*($D$23:$D$37&lt;&gt;"")*($E$23:$E$37&lt;&gt;"")*($E$23:$E$37&gt;$F$23:$F$37))+SUMPRODUCT(($D$23:$D$37=$B19)*($C$23:$C$37&lt;&gt;"")*($E$23:$E$37&lt;&gt;"")*($F$23:$F$37&gt;$E$23:$E$37)))</f>
        <v/>
      </c>
      <c r="E19" s="9">
        <f>IF($B19="","",C19-D19)</f>
        <v/>
      </c>
      <c r="F19" s="9">
        <f>IF($B19="","",SUMIFS($E$23:$E$37,$C$23:$C$37,$B19,$D$23:$D$37,"?*")+SUMIFS($F$23:$F$37,$D$23:$D$37,$B19,$C$23:$C$37,"?*"))</f>
        <v/>
      </c>
      <c r="G19" s="9">
        <f>IF($B19="","",SUMIFS($F$23:$F$37,$C$23:$C$37,$B19,$D$23:$D$37,"?*")+SUMIFS($E$23:$E$37,$D$23:$D$37,$B19,$C$23:$C$37,"?*"))</f>
        <v/>
      </c>
      <c r="H19" s="9">
        <f>IF($B19="","",SUMIFS($G$23:$G$37,$C$23:$C$37,$B19,$D$23:$D$37,"?*")+SUMIFS($H$23:$H$37,$D$23:$D$37,$B19,$C$23:$C$37,"?*"))</f>
        <v/>
      </c>
      <c r="I19" s="9">
        <f>IF($B19="","",SUMIFS($H$23:$H$37,$C$23:$C$37,$B19,$D$23:$D$37,"?*")+SUMIFS($G$23:$G$37,$D$23:$D$37,$B19,$C$23:$C$37,"?*"))</f>
        <v/>
      </c>
      <c r="J19" s="7">
        <f>IF($B19="","",D19*$B$2+E19*$D$2)</f>
        <v/>
      </c>
      <c r="K19" s="9">
        <f>IF($B19="","",IF(A19&lt;=$F$2,"Up",IF(A19&gt;COUNTIF($B$14:$B$19,"?*")-$H$2,"Down","")))</f>
        <v/>
      </c>
      <c r="L19" s="9">
        <f>IF($B19="","",J19*1000000+(F19-G19)*1000+(H19-I19))</f>
        <v/>
      </c>
    </row>
    <row r="21">
      <c r="A21" s="3" t="inlineStr">
        <is>
          <t>Fixtures and results</t>
        </is>
      </c>
    </row>
    <row r="22">
      <c r="A22" s="6" t="inlineStr">
        <is>
          <t>Round</t>
        </is>
      </c>
      <c r="B22" s="6" t="inlineStr">
        <is>
          <t>Play by</t>
        </is>
      </c>
      <c r="C22" s="6" t="inlineStr">
        <is>
          <t>Pair A</t>
        </is>
      </c>
      <c r="D22" s="6" t="inlineStr">
        <is>
          <t>Pair B</t>
        </is>
      </c>
      <c r="E22" s="6" t="inlineStr">
        <is>
          <t>Sets A</t>
        </is>
      </c>
      <c r="F22" s="6" t="inlineStr">
        <is>
          <t>Sets B</t>
        </is>
      </c>
      <c r="G22" s="6" t="inlineStr">
        <is>
          <t>Games A</t>
        </is>
      </c>
      <c r="H22" s="6" t="inlineStr">
        <is>
          <t>Games B</t>
        </is>
      </c>
    </row>
    <row r="23">
      <c r="A23" s="10" t="n">
        <v>1</v>
      </c>
      <c r="B23" s="11" t="n"/>
      <c r="C23">
        <f>IF($B$5="","",$B$5)</f>
        <v/>
      </c>
      <c r="D23">
        <f>IF($B$10="","",$B$10)</f>
        <v/>
      </c>
      <c r="E23" s="12" t="n"/>
      <c r="F23" s="12" t="n"/>
      <c r="G23" s="12" t="n"/>
      <c r="H23" s="12" t="n"/>
    </row>
    <row r="24">
      <c r="A24" s="10" t="n">
        <v>1</v>
      </c>
      <c r="B24" s="11" t="n"/>
      <c r="C24">
        <f>IF($B$6="","",$B$6)</f>
        <v/>
      </c>
      <c r="D24">
        <f>IF($B$9="","",$B$9)</f>
        <v/>
      </c>
      <c r="E24" s="12" t="n"/>
      <c r="F24" s="12" t="n"/>
      <c r="G24" s="12" t="n"/>
      <c r="H24" s="12" t="n"/>
    </row>
    <row r="25">
      <c r="A25" s="10" t="n">
        <v>1</v>
      </c>
      <c r="B25" s="11" t="n"/>
      <c r="C25">
        <f>IF($B$7="","",$B$7)</f>
        <v/>
      </c>
      <c r="D25">
        <f>IF($B$8="","",$B$8)</f>
        <v/>
      </c>
      <c r="E25" s="12" t="n"/>
      <c r="F25" s="12" t="n"/>
      <c r="G25" s="12" t="n"/>
      <c r="H25" s="12" t="n"/>
    </row>
    <row r="26">
      <c r="A26" s="13" t="n">
        <v>2</v>
      </c>
      <c r="B26" s="11" t="n"/>
      <c r="C26" s="14">
        <f>IF($B$5="","",$B$5)</f>
        <v/>
      </c>
      <c r="D26" s="14">
        <f>IF($B$9="","",$B$9)</f>
        <v/>
      </c>
      <c r="E26" s="12" t="n"/>
      <c r="F26" s="12" t="n"/>
      <c r="G26" s="12" t="n"/>
      <c r="H26" s="12" t="n"/>
    </row>
    <row r="27">
      <c r="A27" s="13" t="n">
        <v>2</v>
      </c>
      <c r="B27" s="11" t="n"/>
      <c r="C27" s="14">
        <f>IF($B$10="","",$B$10)</f>
        <v/>
      </c>
      <c r="D27" s="14">
        <f>IF($B$8="","",$B$8)</f>
        <v/>
      </c>
      <c r="E27" s="12" t="n"/>
      <c r="F27" s="12" t="n"/>
      <c r="G27" s="12" t="n"/>
      <c r="H27" s="12" t="n"/>
    </row>
    <row r="28">
      <c r="A28" s="13" t="n">
        <v>2</v>
      </c>
      <c r="B28" s="11" t="n"/>
      <c r="C28" s="14">
        <f>IF($B$6="","",$B$6)</f>
        <v/>
      </c>
      <c r="D28" s="14">
        <f>IF($B$7="","",$B$7)</f>
        <v/>
      </c>
      <c r="E28" s="12" t="n"/>
      <c r="F28" s="12" t="n"/>
      <c r="G28" s="12" t="n"/>
      <c r="H28" s="12" t="n"/>
    </row>
    <row r="29">
      <c r="A29" s="10" t="n">
        <v>3</v>
      </c>
      <c r="B29" s="11" t="n"/>
      <c r="C29">
        <f>IF($B$5="","",$B$5)</f>
        <v/>
      </c>
      <c r="D29">
        <f>IF($B$8="","",$B$8)</f>
        <v/>
      </c>
      <c r="E29" s="12" t="n"/>
      <c r="F29" s="12" t="n"/>
      <c r="G29" s="12" t="n"/>
      <c r="H29" s="12" t="n"/>
    </row>
    <row r="30">
      <c r="A30" s="10" t="n">
        <v>3</v>
      </c>
      <c r="B30" s="11" t="n"/>
      <c r="C30">
        <f>IF($B$9="","",$B$9)</f>
        <v/>
      </c>
      <c r="D30">
        <f>IF($B$7="","",$B$7)</f>
        <v/>
      </c>
      <c r="E30" s="12" t="n"/>
      <c r="F30" s="12" t="n"/>
      <c r="G30" s="12" t="n"/>
      <c r="H30" s="12" t="n"/>
    </row>
    <row r="31">
      <c r="A31" s="10" t="n">
        <v>3</v>
      </c>
      <c r="B31" s="11" t="n"/>
      <c r="C31">
        <f>IF($B$10="","",$B$10)</f>
        <v/>
      </c>
      <c r="D31">
        <f>IF($B$6="","",$B$6)</f>
        <v/>
      </c>
      <c r="E31" s="12" t="n"/>
      <c r="F31" s="12" t="n"/>
      <c r="G31" s="12" t="n"/>
      <c r="H31" s="12" t="n"/>
    </row>
    <row r="32">
      <c r="A32" s="13" t="n">
        <v>4</v>
      </c>
      <c r="B32" s="11" t="n"/>
      <c r="C32" s="14">
        <f>IF($B$5="","",$B$5)</f>
        <v/>
      </c>
      <c r="D32" s="14">
        <f>IF($B$7="","",$B$7)</f>
        <v/>
      </c>
      <c r="E32" s="12" t="n"/>
      <c r="F32" s="12" t="n"/>
      <c r="G32" s="12" t="n"/>
      <c r="H32" s="12" t="n"/>
    </row>
    <row r="33">
      <c r="A33" s="13" t="n">
        <v>4</v>
      </c>
      <c r="B33" s="11" t="n"/>
      <c r="C33" s="14">
        <f>IF($B$8="","",$B$8)</f>
        <v/>
      </c>
      <c r="D33" s="14">
        <f>IF($B$6="","",$B$6)</f>
        <v/>
      </c>
      <c r="E33" s="12" t="n"/>
      <c r="F33" s="12" t="n"/>
      <c r="G33" s="12" t="n"/>
      <c r="H33" s="12" t="n"/>
    </row>
    <row r="34">
      <c r="A34" s="13" t="n">
        <v>4</v>
      </c>
      <c r="B34" s="11" t="n"/>
      <c r="C34" s="14">
        <f>IF($B$9="","",$B$9)</f>
        <v/>
      </c>
      <c r="D34" s="14">
        <f>IF($B$10="","",$B$10)</f>
        <v/>
      </c>
      <c r="E34" s="12" t="n"/>
      <c r="F34" s="12" t="n"/>
      <c r="G34" s="12" t="n"/>
      <c r="H34" s="12" t="n"/>
    </row>
    <row r="35">
      <c r="A35" s="10" t="n">
        <v>5</v>
      </c>
      <c r="B35" s="11" t="n"/>
      <c r="C35">
        <f>IF($B$5="","",$B$5)</f>
        <v/>
      </c>
      <c r="D35">
        <f>IF($B$6="","",$B$6)</f>
        <v/>
      </c>
      <c r="E35" s="12" t="n"/>
      <c r="F35" s="12" t="n"/>
      <c r="G35" s="12" t="n"/>
      <c r="H35" s="12" t="n"/>
    </row>
    <row r="36">
      <c r="A36" s="10" t="n">
        <v>5</v>
      </c>
      <c r="B36" s="11" t="n"/>
      <c r="C36">
        <f>IF($B$7="","",$B$7)</f>
        <v/>
      </c>
      <c r="D36">
        <f>IF($B$10="","",$B$10)</f>
        <v/>
      </c>
      <c r="E36" s="12" t="n"/>
      <c r="F36" s="12" t="n"/>
      <c r="G36" s="12" t="n"/>
      <c r="H36" s="12" t="n"/>
    </row>
    <row r="37">
      <c r="A37" s="10" t="n">
        <v>5</v>
      </c>
      <c r="B37" s="11" t="n"/>
      <c r="C37">
        <f>IF($B$8="","",$B$8)</f>
        <v/>
      </c>
      <c r="D37">
        <f>IF($B$9="","",$B$9)</f>
        <v/>
      </c>
      <c r="E37" s="12" t="n"/>
      <c r="F37" s="12" t="n"/>
      <c r="G37" s="12" t="n"/>
      <c r="H37" s="12" t="n"/>
    </row>
  </sheetData>
  <conditionalFormatting sqref="K14:K19">
    <cfRule type="expression" priority="1" dxfId="0">
      <formula>K14="Up"</formula>
    </cfRule>
    <cfRule type="expression" priority="2" dxfId="1">
      <formula>K14="Down"</formula>
    </cfRule>
  </conditionalFormatting>
  <dataValidations count="2">
    <dataValidation sqref="E23:F37" showDropDown="0" showInputMessage="0" showErrorMessage="1" allowBlank="1" error="Sets won: a whole number from 0 to 3." type="whole" operator="between">
      <formula1>0</formula1>
      <formula2>3</formula2>
    </dataValidation>
    <dataValidation sqref="G23:H37" showDropDown="0" showInputMessage="0" showErrorMessage="1" allowBlank="1" type="whole" operator="between">
      <formula1>0</formula1>
      <formula2>60</formula2>
    </dataValidation>
  </dataValidation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2026-10-01T12:49:43Z</dcterms:created>
  <dcterms:modified xmlns:dcterms="http://purl.org/dc/terms/" xmlns:xsi="http://www.w3.org/2001/XMLSchema-instance" xsi:type="dcterms:W3CDTF">2026-10-01T12:49:43Z</dcterms:modified>
</cp:coreProperties>
</file>